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_NIDP\27_MYT Petition\61_Revised Annexure 9B and 18 of Data Gap Reply Set 1\"/>
    </mc:Choice>
  </mc:AlternateContent>
  <xr:revisionPtr revIDLastSave="0" documentId="13_ncr:1_{2D2CD1BC-0659-496C-9183-C2774857E2FA}" xr6:coauthVersionLast="47" xr6:coauthVersionMax="47" xr10:uidLastSave="{00000000-0000-0000-0000-000000000000}"/>
  <bookViews>
    <workbookView xWindow="-98" yWindow="-98" windowWidth="20715" windowHeight="13155" xr2:uid="{561C25B8-DF38-443E-BBEA-709F7EA7D693}"/>
  </bookViews>
  <sheets>
    <sheet name="FY 24-25" sheetId="2" r:id="rId1"/>
  </sheets>
  <definedNames>
    <definedName name="_xlnm._FilterDatabase" localSheetId="0" hidden="1">'FY 24-25'!$A$2:$AG$167</definedName>
    <definedName name="_xlnm.Print_Area" localSheetId="0">'FY 24-25'!$A$1:$AG$168</definedName>
    <definedName name="_xlnm.Print_Titles" localSheetId="0">'FY 24-25'!$1:$2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2" l="1"/>
  <c r="AD4" i="2" s="1"/>
  <c r="AC5" i="2"/>
  <c r="AD5" i="2" s="1"/>
  <c r="AC6" i="2"/>
  <c r="AD6" i="2" s="1"/>
  <c r="AC7" i="2"/>
  <c r="AD7" i="2" s="1"/>
  <c r="AC8" i="2"/>
  <c r="AD8" i="2" s="1"/>
  <c r="AC9" i="2"/>
  <c r="AD9" i="2" s="1"/>
  <c r="AC10" i="2"/>
  <c r="AD10" i="2" s="1"/>
  <c r="AC11" i="2"/>
  <c r="AD11" i="2" s="1"/>
  <c r="AC12" i="2"/>
  <c r="AD12" i="2" s="1"/>
  <c r="AC13" i="2"/>
  <c r="AD13" i="2" s="1"/>
  <c r="AC14" i="2"/>
  <c r="AD14" i="2" s="1"/>
  <c r="AC15" i="2"/>
  <c r="AD15" i="2" s="1"/>
  <c r="AC16" i="2"/>
  <c r="AD16" i="2" s="1"/>
  <c r="AC17" i="2"/>
  <c r="AD17" i="2" s="1"/>
  <c r="AC18" i="2"/>
  <c r="AD18" i="2" s="1"/>
  <c r="AC19" i="2"/>
  <c r="AD19" i="2" s="1"/>
  <c r="AC20" i="2"/>
  <c r="AD20" i="2" s="1"/>
  <c r="AC21" i="2"/>
  <c r="AD21" i="2" s="1"/>
  <c r="AC22" i="2"/>
  <c r="AD22" i="2" s="1"/>
  <c r="AC23" i="2"/>
  <c r="AD23" i="2" s="1"/>
  <c r="AC24" i="2"/>
  <c r="AD24" i="2" s="1"/>
  <c r="AC25" i="2"/>
  <c r="AD25" i="2" s="1"/>
  <c r="AC26" i="2"/>
  <c r="AD26" i="2" s="1"/>
  <c r="AC27" i="2"/>
  <c r="AD27" i="2" s="1"/>
  <c r="AC28" i="2"/>
  <c r="AD28" i="2" s="1"/>
  <c r="AC29" i="2"/>
  <c r="AD29" i="2" s="1"/>
  <c r="AC30" i="2"/>
  <c r="AD30" i="2" s="1"/>
  <c r="AC31" i="2"/>
  <c r="AD31" i="2" s="1"/>
  <c r="AC32" i="2"/>
  <c r="AD32" i="2" s="1"/>
  <c r="AC33" i="2"/>
  <c r="AD33" i="2" s="1"/>
  <c r="AC34" i="2"/>
  <c r="AD34" i="2" s="1"/>
  <c r="AC35" i="2"/>
  <c r="AD35" i="2" s="1"/>
  <c r="AC36" i="2"/>
  <c r="AD36" i="2" s="1"/>
  <c r="AC37" i="2"/>
  <c r="AD37" i="2" s="1"/>
  <c r="AC38" i="2"/>
  <c r="AD38" i="2" s="1"/>
  <c r="AC39" i="2"/>
  <c r="AD39" i="2" s="1"/>
  <c r="AC40" i="2"/>
  <c r="AD40" i="2" s="1"/>
  <c r="AC41" i="2"/>
  <c r="AD41" i="2" s="1"/>
  <c r="AC42" i="2"/>
  <c r="AD42" i="2" s="1"/>
  <c r="AC43" i="2"/>
  <c r="AD43" i="2" s="1"/>
  <c r="AC44" i="2"/>
  <c r="AD44" i="2" s="1"/>
  <c r="AC45" i="2"/>
  <c r="AD45" i="2" s="1"/>
  <c r="AC46" i="2"/>
  <c r="AD46" i="2" s="1"/>
  <c r="AC47" i="2"/>
  <c r="AD47" i="2" s="1"/>
  <c r="AC48" i="2"/>
  <c r="AD48" i="2" s="1"/>
  <c r="AC49" i="2"/>
  <c r="AD49" i="2" s="1"/>
  <c r="AC50" i="2"/>
  <c r="AD50" i="2" s="1"/>
  <c r="AC51" i="2"/>
  <c r="AD51" i="2" s="1"/>
  <c r="AC52" i="2"/>
  <c r="AD52" i="2" s="1"/>
  <c r="AC53" i="2"/>
  <c r="AD53" i="2" s="1"/>
  <c r="AC54" i="2"/>
  <c r="AD54" i="2" s="1"/>
  <c r="AC55" i="2"/>
  <c r="AD55" i="2" s="1"/>
  <c r="AC56" i="2"/>
  <c r="AD56" i="2" s="1"/>
  <c r="AC57" i="2"/>
  <c r="AD57" i="2" s="1"/>
  <c r="AC58" i="2"/>
  <c r="AD58" i="2" s="1"/>
  <c r="AC59" i="2"/>
  <c r="AD59" i="2" s="1"/>
  <c r="AC60" i="2"/>
  <c r="AD60" i="2" s="1"/>
  <c r="AC61" i="2"/>
  <c r="AD61" i="2" s="1"/>
  <c r="AC62" i="2"/>
  <c r="AD62" i="2" s="1"/>
  <c r="AC63" i="2"/>
  <c r="AD63" i="2" s="1"/>
  <c r="AC64" i="2"/>
  <c r="AD64" i="2" s="1"/>
  <c r="AC65" i="2"/>
  <c r="AD65" i="2" s="1"/>
  <c r="AC66" i="2"/>
  <c r="AD66" i="2" s="1"/>
  <c r="AC67" i="2"/>
  <c r="AD67" i="2" s="1"/>
  <c r="AC68" i="2"/>
  <c r="AD68" i="2" s="1"/>
  <c r="AC69" i="2"/>
  <c r="AD69" i="2" s="1"/>
  <c r="AC70" i="2"/>
  <c r="AD70" i="2" s="1"/>
  <c r="AC71" i="2"/>
  <c r="AD71" i="2" s="1"/>
  <c r="AC72" i="2"/>
  <c r="AD72" i="2" s="1"/>
  <c r="AC73" i="2"/>
  <c r="AD73" i="2" s="1"/>
  <c r="AC74" i="2"/>
  <c r="AD74" i="2" s="1"/>
  <c r="AC75" i="2"/>
  <c r="AD75" i="2" s="1"/>
  <c r="AC76" i="2"/>
  <c r="AC77" i="2"/>
  <c r="AC78" i="2"/>
  <c r="AC79" i="2"/>
  <c r="AC80" i="2"/>
  <c r="AD80" i="2" s="1"/>
  <c r="AC81" i="2"/>
  <c r="AD81" i="2" s="1"/>
  <c r="AC82" i="2"/>
  <c r="AD82" i="2" s="1"/>
  <c r="AC83" i="2"/>
  <c r="AD83" i="2" s="1"/>
  <c r="AC84" i="2"/>
  <c r="AC85" i="2"/>
  <c r="AC86" i="2"/>
  <c r="AC87" i="2"/>
  <c r="AC88" i="2"/>
  <c r="AD88" i="2" s="1"/>
  <c r="AC89" i="2"/>
  <c r="AD89" i="2" s="1"/>
  <c r="AC90" i="2"/>
  <c r="AD90" i="2" s="1"/>
  <c r="AC91" i="2"/>
  <c r="AD91" i="2" s="1"/>
  <c r="AC92" i="2"/>
  <c r="AC93" i="2"/>
  <c r="AC94" i="2"/>
  <c r="AC95" i="2"/>
  <c r="AC96" i="2"/>
  <c r="AD96" i="2" s="1"/>
  <c r="AC97" i="2"/>
  <c r="AD97" i="2" s="1"/>
  <c r="AC98" i="2"/>
  <c r="AD98" i="2" s="1"/>
  <c r="AC99" i="2"/>
  <c r="AD99" i="2" s="1"/>
  <c r="AC100" i="2"/>
  <c r="AC101" i="2"/>
  <c r="AC102" i="2"/>
  <c r="AC103" i="2"/>
  <c r="AC104" i="2"/>
  <c r="AD104" i="2" s="1"/>
  <c r="AC105" i="2"/>
  <c r="AD105" i="2" s="1"/>
  <c r="AC106" i="2"/>
  <c r="AD106" i="2" s="1"/>
  <c r="AC107" i="2"/>
  <c r="AD107" i="2" s="1"/>
  <c r="AC108" i="2"/>
  <c r="AD108" i="2" s="1"/>
  <c r="AC109" i="2"/>
  <c r="AD109" i="2" s="1"/>
  <c r="AC110" i="2"/>
  <c r="AD110" i="2" s="1"/>
  <c r="AC111" i="2"/>
  <c r="AD111" i="2" s="1"/>
  <c r="AC112" i="2"/>
  <c r="AD112" i="2" s="1"/>
  <c r="AC113" i="2"/>
  <c r="AD113" i="2" s="1"/>
  <c r="AC114" i="2"/>
  <c r="AD114" i="2" s="1"/>
  <c r="AC115" i="2"/>
  <c r="AD115" i="2" s="1"/>
  <c r="AC116" i="2"/>
  <c r="AD116" i="2" s="1"/>
  <c r="AC117" i="2"/>
  <c r="AD117" i="2" s="1"/>
  <c r="AC118" i="2"/>
  <c r="AD118" i="2" s="1"/>
  <c r="AC119" i="2"/>
  <c r="AD119" i="2" s="1"/>
  <c r="AC120" i="2"/>
  <c r="AD120" i="2" s="1"/>
  <c r="AC121" i="2"/>
  <c r="AD121" i="2" s="1"/>
  <c r="AC122" i="2"/>
  <c r="AD122" i="2" s="1"/>
  <c r="AC123" i="2"/>
  <c r="AD123" i="2" s="1"/>
  <c r="AC124" i="2"/>
  <c r="AD124" i="2" s="1"/>
  <c r="AC125" i="2"/>
  <c r="AD125" i="2" s="1"/>
  <c r="AC126" i="2"/>
  <c r="AD126" i="2" s="1"/>
  <c r="AC127" i="2"/>
  <c r="AD127" i="2" s="1"/>
  <c r="AC128" i="2"/>
  <c r="AD128" i="2" s="1"/>
  <c r="AC129" i="2"/>
  <c r="AD129" i="2" s="1"/>
  <c r="AC130" i="2"/>
  <c r="AD130" i="2" s="1"/>
  <c r="AC131" i="2"/>
  <c r="AD131" i="2" s="1"/>
  <c r="AC132" i="2"/>
  <c r="AD132" i="2" s="1"/>
  <c r="AC133" i="2"/>
  <c r="AD133" i="2" s="1"/>
  <c r="AC134" i="2"/>
  <c r="AD134" i="2" s="1"/>
  <c r="AC135" i="2"/>
  <c r="AD135" i="2" s="1"/>
  <c r="AC136" i="2"/>
  <c r="AD136" i="2" s="1"/>
  <c r="AC137" i="2"/>
  <c r="AD137" i="2" s="1"/>
  <c r="AC138" i="2"/>
  <c r="AD138" i="2" s="1"/>
  <c r="AC139" i="2"/>
  <c r="AD139" i="2" s="1"/>
  <c r="AC140" i="2"/>
  <c r="AD140" i="2" s="1"/>
  <c r="AC141" i="2"/>
  <c r="AD141" i="2" s="1"/>
  <c r="AC142" i="2"/>
  <c r="AD142" i="2" s="1"/>
  <c r="AC143" i="2"/>
  <c r="AD143" i="2" s="1"/>
  <c r="AC144" i="2"/>
  <c r="AD144" i="2" s="1"/>
  <c r="AC145" i="2"/>
  <c r="AD145" i="2" s="1"/>
  <c r="AC146" i="2"/>
  <c r="AD146" i="2" s="1"/>
  <c r="AC147" i="2"/>
  <c r="AD147" i="2" s="1"/>
  <c r="AC148" i="2"/>
  <c r="AD148" i="2" s="1"/>
  <c r="AC149" i="2"/>
  <c r="AD149" i="2" s="1"/>
  <c r="AC150" i="2"/>
  <c r="AD150" i="2" s="1"/>
  <c r="AC151" i="2"/>
  <c r="AD151" i="2" s="1"/>
  <c r="AC152" i="2"/>
  <c r="AD152" i="2" s="1"/>
  <c r="AC153" i="2"/>
  <c r="AD153" i="2" s="1"/>
  <c r="W103" i="2"/>
  <c r="W102" i="2"/>
  <c r="W101" i="2"/>
  <c r="W100" i="2"/>
  <c r="W99" i="2"/>
  <c r="W98" i="2"/>
  <c r="W97" i="2"/>
  <c r="W96" i="2"/>
  <c r="W95" i="2"/>
  <c r="W94" i="2"/>
  <c r="W93" i="2"/>
  <c r="W92" i="2"/>
  <c r="W91" i="2"/>
  <c r="W90" i="2"/>
  <c r="W89" i="2"/>
  <c r="W88" i="2"/>
  <c r="W87" i="2"/>
  <c r="W86" i="2"/>
  <c r="W85" i="2"/>
  <c r="W84" i="2"/>
  <c r="W83" i="2"/>
  <c r="W82" i="2"/>
  <c r="W81" i="2"/>
  <c r="W80" i="2"/>
  <c r="W79" i="2"/>
  <c r="W78" i="2"/>
  <c r="W77" i="2"/>
  <c r="W76" i="2"/>
  <c r="W75" i="2"/>
  <c r="W74" i="2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71" i="2"/>
  <c r="AE72" i="2"/>
  <c r="AE73" i="2"/>
  <c r="AE74" i="2"/>
  <c r="AE75" i="2"/>
  <c r="AE76" i="2"/>
  <c r="AE77" i="2"/>
  <c r="AE78" i="2"/>
  <c r="AE79" i="2"/>
  <c r="AE80" i="2"/>
  <c r="AE81" i="2"/>
  <c r="AE82" i="2"/>
  <c r="AE83" i="2"/>
  <c r="AE84" i="2"/>
  <c r="AE85" i="2"/>
  <c r="AE86" i="2"/>
  <c r="AE87" i="2"/>
  <c r="AE88" i="2"/>
  <c r="AE89" i="2"/>
  <c r="AE90" i="2"/>
  <c r="AE91" i="2"/>
  <c r="AE92" i="2"/>
  <c r="AE93" i="2"/>
  <c r="AE94" i="2"/>
  <c r="AE95" i="2"/>
  <c r="AE96" i="2"/>
  <c r="AE97" i="2"/>
  <c r="AE98" i="2"/>
  <c r="AE99" i="2"/>
  <c r="AE100" i="2"/>
  <c r="AE101" i="2"/>
  <c r="AE102" i="2"/>
  <c r="AE103" i="2"/>
  <c r="AE104" i="2"/>
  <c r="AE105" i="2"/>
  <c r="AE106" i="2"/>
  <c r="AE107" i="2"/>
  <c r="AE108" i="2"/>
  <c r="AE109" i="2"/>
  <c r="AE110" i="2"/>
  <c r="AE111" i="2"/>
  <c r="AE112" i="2"/>
  <c r="AE113" i="2"/>
  <c r="AE114" i="2"/>
  <c r="AE115" i="2"/>
  <c r="AE116" i="2"/>
  <c r="AE117" i="2"/>
  <c r="AE118" i="2"/>
  <c r="AE119" i="2"/>
  <c r="AE120" i="2"/>
  <c r="AE121" i="2"/>
  <c r="AE122" i="2"/>
  <c r="AE123" i="2"/>
  <c r="AE124" i="2"/>
  <c r="AE125" i="2"/>
  <c r="AE126" i="2"/>
  <c r="AE127" i="2"/>
  <c r="AE128" i="2"/>
  <c r="AE129" i="2"/>
  <c r="AE130" i="2"/>
  <c r="AE131" i="2"/>
  <c r="AE132" i="2"/>
  <c r="AE133" i="2"/>
  <c r="AE134" i="2"/>
  <c r="AE135" i="2"/>
  <c r="AE136" i="2"/>
  <c r="AE137" i="2"/>
  <c r="AE138" i="2"/>
  <c r="AE139" i="2"/>
  <c r="AE140" i="2"/>
  <c r="AE141" i="2"/>
  <c r="AE142" i="2"/>
  <c r="AE143" i="2"/>
  <c r="AE144" i="2"/>
  <c r="AE145" i="2"/>
  <c r="AE146" i="2"/>
  <c r="AE147" i="2"/>
  <c r="AE148" i="2"/>
  <c r="AE149" i="2"/>
  <c r="AE150" i="2"/>
  <c r="AE151" i="2"/>
  <c r="AE152" i="2"/>
  <c r="AE153" i="2"/>
  <c r="AD76" i="2" l="1"/>
  <c r="AD84" i="2"/>
  <c r="AD92" i="2"/>
  <c r="AD100" i="2"/>
  <c r="AD79" i="2"/>
  <c r="AD87" i="2"/>
  <c r="AD95" i="2"/>
  <c r="AD103" i="2"/>
  <c r="AD78" i="2"/>
  <c r="AD86" i="2"/>
  <c r="AD94" i="2"/>
  <c r="AD102" i="2"/>
  <c r="AD77" i="2"/>
  <c r="AD85" i="2"/>
  <c r="AD93" i="2"/>
  <c r="AD101" i="2"/>
  <c r="AF3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B167" i="2"/>
  <c r="Z167" i="2"/>
  <c r="Y167" i="2"/>
  <c r="X167" i="2"/>
  <c r="V167" i="2"/>
  <c r="U167" i="2"/>
  <c r="T167" i="2"/>
  <c r="M167" i="2"/>
  <c r="L167" i="2"/>
  <c r="AF153" i="2"/>
  <c r="O153" i="2"/>
  <c r="R153" i="2" s="1"/>
  <c r="N153" i="2"/>
  <c r="Q153" i="2" s="1"/>
  <c r="K153" i="2"/>
  <c r="AF152" i="2"/>
  <c r="O152" i="2"/>
  <c r="R152" i="2" s="1"/>
  <c r="N152" i="2"/>
  <c r="Q152" i="2" s="1"/>
  <c r="K152" i="2"/>
  <c r="AF151" i="2"/>
  <c r="O151" i="2"/>
  <c r="R151" i="2" s="1"/>
  <c r="N151" i="2"/>
  <c r="Q151" i="2" s="1"/>
  <c r="K151" i="2"/>
  <c r="AF150" i="2"/>
  <c r="O150" i="2"/>
  <c r="R150" i="2" s="1"/>
  <c r="N150" i="2"/>
  <c r="Q150" i="2" s="1"/>
  <c r="K150" i="2"/>
  <c r="AF149" i="2"/>
  <c r="O149" i="2"/>
  <c r="R149" i="2" s="1"/>
  <c r="N149" i="2"/>
  <c r="Q149" i="2" s="1"/>
  <c r="K149" i="2"/>
  <c r="AF148" i="2"/>
  <c r="O148" i="2"/>
  <c r="R148" i="2" s="1"/>
  <c r="N148" i="2"/>
  <c r="Q148" i="2" s="1"/>
  <c r="K148" i="2"/>
  <c r="AF147" i="2"/>
  <c r="O147" i="2"/>
  <c r="R147" i="2" s="1"/>
  <c r="N147" i="2"/>
  <c r="Q147" i="2" s="1"/>
  <c r="K147" i="2"/>
  <c r="AF146" i="2"/>
  <c r="O146" i="2"/>
  <c r="R146" i="2" s="1"/>
  <c r="N146" i="2"/>
  <c r="Q146" i="2" s="1"/>
  <c r="K146" i="2"/>
  <c r="AF145" i="2"/>
  <c r="O145" i="2"/>
  <c r="R145" i="2" s="1"/>
  <c r="N145" i="2"/>
  <c r="Q145" i="2" s="1"/>
  <c r="K145" i="2"/>
  <c r="AF144" i="2"/>
  <c r="O144" i="2"/>
  <c r="R144" i="2" s="1"/>
  <c r="N144" i="2"/>
  <c r="Q144" i="2" s="1"/>
  <c r="K144" i="2"/>
  <c r="AF143" i="2"/>
  <c r="O143" i="2"/>
  <c r="R143" i="2" s="1"/>
  <c r="N143" i="2"/>
  <c r="Q143" i="2" s="1"/>
  <c r="K143" i="2"/>
  <c r="AF142" i="2"/>
  <c r="O142" i="2"/>
  <c r="R142" i="2" s="1"/>
  <c r="N142" i="2"/>
  <c r="Q142" i="2" s="1"/>
  <c r="K142" i="2"/>
  <c r="AF141" i="2"/>
  <c r="O141" i="2"/>
  <c r="R141" i="2" s="1"/>
  <c r="N141" i="2"/>
  <c r="Q141" i="2" s="1"/>
  <c r="K141" i="2"/>
  <c r="AF140" i="2"/>
  <c r="O140" i="2"/>
  <c r="R140" i="2" s="1"/>
  <c r="N140" i="2"/>
  <c r="Q140" i="2" s="1"/>
  <c r="K140" i="2"/>
  <c r="AF139" i="2"/>
  <c r="O139" i="2"/>
  <c r="R139" i="2" s="1"/>
  <c r="N139" i="2"/>
  <c r="Q139" i="2" s="1"/>
  <c r="K139" i="2"/>
  <c r="AF138" i="2"/>
  <c r="O138" i="2"/>
  <c r="R138" i="2" s="1"/>
  <c r="N138" i="2"/>
  <c r="Q138" i="2" s="1"/>
  <c r="K138" i="2"/>
  <c r="AF137" i="2"/>
  <c r="O137" i="2"/>
  <c r="R137" i="2" s="1"/>
  <c r="N137" i="2"/>
  <c r="Q137" i="2" s="1"/>
  <c r="K137" i="2"/>
  <c r="AF136" i="2"/>
  <c r="O136" i="2"/>
  <c r="R136" i="2" s="1"/>
  <c r="N136" i="2"/>
  <c r="Q136" i="2" s="1"/>
  <c r="K136" i="2"/>
  <c r="AF135" i="2"/>
  <c r="O135" i="2"/>
  <c r="R135" i="2" s="1"/>
  <c r="N135" i="2"/>
  <c r="Q135" i="2" s="1"/>
  <c r="K135" i="2"/>
  <c r="AF134" i="2"/>
  <c r="O134" i="2"/>
  <c r="R134" i="2" s="1"/>
  <c r="N134" i="2"/>
  <c r="Q134" i="2" s="1"/>
  <c r="K134" i="2"/>
  <c r="AF133" i="2"/>
  <c r="O133" i="2"/>
  <c r="R133" i="2" s="1"/>
  <c r="N133" i="2"/>
  <c r="Q133" i="2" s="1"/>
  <c r="K133" i="2"/>
  <c r="AF132" i="2"/>
  <c r="O132" i="2"/>
  <c r="R132" i="2" s="1"/>
  <c r="N132" i="2"/>
  <c r="Q132" i="2" s="1"/>
  <c r="K132" i="2"/>
  <c r="AF131" i="2"/>
  <c r="O131" i="2"/>
  <c r="R131" i="2" s="1"/>
  <c r="N131" i="2"/>
  <c r="Q131" i="2" s="1"/>
  <c r="K131" i="2"/>
  <c r="AF130" i="2"/>
  <c r="O130" i="2"/>
  <c r="R130" i="2" s="1"/>
  <c r="N130" i="2"/>
  <c r="Q130" i="2" s="1"/>
  <c r="K130" i="2"/>
  <c r="AF129" i="2"/>
  <c r="O129" i="2"/>
  <c r="R129" i="2" s="1"/>
  <c r="N129" i="2"/>
  <c r="Q129" i="2" s="1"/>
  <c r="K129" i="2"/>
  <c r="AF128" i="2"/>
  <c r="O128" i="2"/>
  <c r="R128" i="2" s="1"/>
  <c r="N128" i="2"/>
  <c r="Q128" i="2" s="1"/>
  <c r="K128" i="2"/>
  <c r="AF127" i="2"/>
  <c r="O127" i="2"/>
  <c r="R127" i="2" s="1"/>
  <c r="N127" i="2"/>
  <c r="Q127" i="2" s="1"/>
  <c r="K127" i="2"/>
  <c r="AF126" i="2"/>
  <c r="O126" i="2"/>
  <c r="R126" i="2" s="1"/>
  <c r="N126" i="2"/>
  <c r="Q126" i="2" s="1"/>
  <c r="K126" i="2"/>
  <c r="AF125" i="2"/>
  <c r="O125" i="2"/>
  <c r="R125" i="2" s="1"/>
  <c r="N125" i="2"/>
  <c r="Q125" i="2" s="1"/>
  <c r="K125" i="2"/>
  <c r="AF124" i="2"/>
  <c r="O124" i="2"/>
  <c r="R124" i="2" s="1"/>
  <c r="N124" i="2"/>
  <c r="Q124" i="2" s="1"/>
  <c r="K124" i="2"/>
  <c r="AF123" i="2"/>
  <c r="O123" i="2"/>
  <c r="R123" i="2" s="1"/>
  <c r="N123" i="2"/>
  <c r="Q123" i="2" s="1"/>
  <c r="K123" i="2"/>
  <c r="AF121" i="2"/>
  <c r="O121" i="2"/>
  <c r="R121" i="2" s="1"/>
  <c r="N121" i="2"/>
  <c r="Q121" i="2" s="1"/>
  <c r="K121" i="2"/>
  <c r="AF118" i="2"/>
  <c r="O118" i="2"/>
  <c r="R118" i="2" s="1"/>
  <c r="N118" i="2"/>
  <c r="Q118" i="2" s="1"/>
  <c r="K118" i="2"/>
  <c r="AF115" i="2"/>
  <c r="O115" i="2"/>
  <c r="R115" i="2" s="1"/>
  <c r="N115" i="2"/>
  <c r="Q115" i="2" s="1"/>
  <c r="K115" i="2"/>
  <c r="AF112" i="2"/>
  <c r="O112" i="2"/>
  <c r="R112" i="2" s="1"/>
  <c r="N112" i="2"/>
  <c r="Q112" i="2" s="1"/>
  <c r="K112" i="2"/>
  <c r="AF109" i="2"/>
  <c r="O109" i="2"/>
  <c r="R109" i="2" s="1"/>
  <c r="N109" i="2"/>
  <c r="Q109" i="2" s="1"/>
  <c r="K109" i="2"/>
  <c r="AF106" i="2"/>
  <c r="O106" i="2"/>
  <c r="R106" i="2" s="1"/>
  <c r="N106" i="2"/>
  <c r="Q106" i="2" s="1"/>
  <c r="K106" i="2"/>
  <c r="AF116" i="2"/>
  <c r="O116" i="2"/>
  <c r="R116" i="2" s="1"/>
  <c r="N116" i="2"/>
  <c r="Q116" i="2" s="1"/>
  <c r="K116" i="2"/>
  <c r="AF113" i="2"/>
  <c r="O113" i="2"/>
  <c r="R113" i="2" s="1"/>
  <c r="N113" i="2"/>
  <c r="Q113" i="2" s="1"/>
  <c r="K113" i="2"/>
  <c r="AF110" i="2"/>
  <c r="O110" i="2"/>
  <c r="R110" i="2" s="1"/>
  <c r="N110" i="2"/>
  <c r="Q110" i="2" s="1"/>
  <c r="K110" i="2"/>
  <c r="AF107" i="2"/>
  <c r="O107" i="2"/>
  <c r="R107" i="2" s="1"/>
  <c r="N107" i="2"/>
  <c r="Q107" i="2" s="1"/>
  <c r="K107" i="2"/>
  <c r="AF122" i="2"/>
  <c r="O122" i="2"/>
  <c r="R122" i="2" s="1"/>
  <c r="N122" i="2"/>
  <c r="Q122" i="2" s="1"/>
  <c r="K122" i="2"/>
  <c r="AF119" i="2"/>
  <c r="O119" i="2"/>
  <c r="R119" i="2" s="1"/>
  <c r="N119" i="2"/>
  <c r="Q119" i="2" s="1"/>
  <c r="K119" i="2"/>
  <c r="AF108" i="2"/>
  <c r="O108" i="2"/>
  <c r="R108" i="2" s="1"/>
  <c r="N108" i="2"/>
  <c r="Q108" i="2" s="1"/>
  <c r="K108" i="2"/>
  <c r="AF120" i="2"/>
  <c r="O120" i="2"/>
  <c r="R120" i="2" s="1"/>
  <c r="N120" i="2"/>
  <c r="Q120" i="2" s="1"/>
  <c r="K120" i="2"/>
  <c r="AF117" i="2"/>
  <c r="O117" i="2"/>
  <c r="R117" i="2" s="1"/>
  <c r="N117" i="2"/>
  <c r="Q117" i="2" s="1"/>
  <c r="K117" i="2"/>
  <c r="AF114" i="2"/>
  <c r="O114" i="2"/>
  <c r="R114" i="2" s="1"/>
  <c r="N114" i="2"/>
  <c r="Q114" i="2" s="1"/>
  <c r="K114" i="2"/>
  <c r="AF111" i="2"/>
  <c r="O111" i="2"/>
  <c r="R111" i="2" s="1"/>
  <c r="N111" i="2"/>
  <c r="Q111" i="2" s="1"/>
  <c r="K111" i="2"/>
  <c r="AF104" i="2"/>
  <c r="O104" i="2"/>
  <c r="R104" i="2" s="1"/>
  <c r="N104" i="2"/>
  <c r="Q104" i="2" s="1"/>
  <c r="K104" i="2"/>
  <c r="AF105" i="2"/>
  <c r="O105" i="2"/>
  <c r="R105" i="2" s="1"/>
  <c r="N105" i="2"/>
  <c r="Q105" i="2" s="1"/>
  <c r="K105" i="2"/>
  <c r="AF103" i="2"/>
  <c r="O103" i="2"/>
  <c r="R103" i="2" s="1"/>
  <c r="N103" i="2"/>
  <c r="Q103" i="2" s="1"/>
  <c r="AF102" i="2"/>
  <c r="O102" i="2"/>
  <c r="R102" i="2" s="1"/>
  <c r="N102" i="2"/>
  <c r="Q102" i="2" s="1"/>
  <c r="AF101" i="2"/>
  <c r="O101" i="2"/>
  <c r="R101" i="2" s="1"/>
  <c r="N101" i="2"/>
  <c r="Q101" i="2" s="1"/>
  <c r="AF100" i="2"/>
  <c r="O100" i="2"/>
  <c r="R100" i="2" s="1"/>
  <c r="N100" i="2"/>
  <c r="Q100" i="2" s="1"/>
  <c r="AF99" i="2"/>
  <c r="O99" i="2"/>
  <c r="R99" i="2" s="1"/>
  <c r="N99" i="2"/>
  <c r="Q99" i="2" s="1"/>
  <c r="AF98" i="2"/>
  <c r="O98" i="2"/>
  <c r="R98" i="2" s="1"/>
  <c r="N98" i="2"/>
  <c r="Q98" i="2" s="1"/>
  <c r="AF97" i="2"/>
  <c r="O97" i="2"/>
  <c r="R97" i="2" s="1"/>
  <c r="N97" i="2"/>
  <c r="Q97" i="2" s="1"/>
  <c r="AF96" i="2"/>
  <c r="O96" i="2"/>
  <c r="R96" i="2" s="1"/>
  <c r="N96" i="2"/>
  <c r="Q96" i="2" s="1"/>
  <c r="AF95" i="2"/>
  <c r="O95" i="2"/>
  <c r="R95" i="2" s="1"/>
  <c r="N95" i="2"/>
  <c r="Q95" i="2" s="1"/>
  <c r="AF94" i="2"/>
  <c r="O94" i="2"/>
  <c r="R94" i="2" s="1"/>
  <c r="N94" i="2"/>
  <c r="Q94" i="2" s="1"/>
  <c r="AF93" i="2"/>
  <c r="O93" i="2"/>
  <c r="R93" i="2" s="1"/>
  <c r="N93" i="2"/>
  <c r="Q93" i="2" s="1"/>
  <c r="AF92" i="2"/>
  <c r="O92" i="2"/>
  <c r="R92" i="2" s="1"/>
  <c r="N92" i="2"/>
  <c r="Q92" i="2" s="1"/>
  <c r="AF91" i="2"/>
  <c r="O91" i="2"/>
  <c r="R91" i="2" s="1"/>
  <c r="N91" i="2"/>
  <c r="Q91" i="2" s="1"/>
  <c r="AF90" i="2"/>
  <c r="O90" i="2"/>
  <c r="R90" i="2" s="1"/>
  <c r="N90" i="2"/>
  <c r="Q90" i="2" s="1"/>
  <c r="AF89" i="2"/>
  <c r="O89" i="2"/>
  <c r="R89" i="2" s="1"/>
  <c r="N89" i="2"/>
  <c r="Q89" i="2" s="1"/>
  <c r="AF88" i="2"/>
  <c r="O88" i="2"/>
  <c r="R88" i="2" s="1"/>
  <c r="N88" i="2"/>
  <c r="Q88" i="2" s="1"/>
  <c r="AF87" i="2"/>
  <c r="O87" i="2"/>
  <c r="R87" i="2" s="1"/>
  <c r="N87" i="2"/>
  <c r="Q87" i="2" s="1"/>
  <c r="AF86" i="2"/>
  <c r="O86" i="2"/>
  <c r="R86" i="2" s="1"/>
  <c r="N86" i="2"/>
  <c r="Q86" i="2" s="1"/>
  <c r="AF85" i="2"/>
  <c r="O85" i="2"/>
  <c r="R85" i="2" s="1"/>
  <c r="N85" i="2"/>
  <c r="Q85" i="2" s="1"/>
  <c r="AF84" i="2"/>
  <c r="O84" i="2"/>
  <c r="R84" i="2" s="1"/>
  <c r="N84" i="2"/>
  <c r="Q84" i="2" s="1"/>
  <c r="AF83" i="2"/>
  <c r="O83" i="2"/>
  <c r="R83" i="2" s="1"/>
  <c r="N83" i="2"/>
  <c r="Q83" i="2" s="1"/>
  <c r="AF82" i="2"/>
  <c r="O82" i="2"/>
  <c r="R82" i="2" s="1"/>
  <c r="N82" i="2"/>
  <c r="Q82" i="2" s="1"/>
  <c r="AF81" i="2"/>
  <c r="O81" i="2"/>
  <c r="R81" i="2" s="1"/>
  <c r="N81" i="2"/>
  <c r="Q81" i="2" s="1"/>
  <c r="AF80" i="2"/>
  <c r="O80" i="2"/>
  <c r="R80" i="2" s="1"/>
  <c r="N80" i="2"/>
  <c r="Q80" i="2" s="1"/>
  <c r="AF79" i="2"/>
  <c r="O79" i="2"/>
  <c r="R79" i="2" s="1"/>
  <c r="N79" i="2"/>
  <c r="Q79" i="2" s="1"/>
  <c r="AF78" i="2"/>
  <c r="O78" i="2"/>
  <c r="R78" i="2" s="1"/>
  <c r="N78" i="2"/>
  <c r="Q78" i="2" s="1"/>
  <c r="AF77" i="2"/>
  <c r="O77" i="2"/>
  <c r="R77" i="2" s="1"/>
  <c r="N77" i="2"/>
  <c r="Q77" i="2" s="1"/>
  <c r="AF76" i="2"/>
  <c r="O76" i="2"/>
  <c r="R76" i="2" s="1"/>
  <c r="N76" i="2"/>
  <c r="Q76" i="2" s="1"/>
  <c r="AF75" i="2"/>
  <c r="O75" i="2"/>
  <c r="R75" i="2" s="1"/>
  <c r="N75" i="2"/>
  <c r="Q75" i="2" s="1"/>
  <c r="AF74" i="2"/>
  <c r="O74" i="2"/>
  <c r="R74" i="2" s="1"/>
  <c r="N74" i="2"/>
  <c r="Q74" i="2" s="1"/>
  <c r="AF73" i="2"/>
  <c r="O73" i="2"/>
  <c r="R73" i="2" s="1"/>
  <c r="N73" i="2"/>
  <c r="Q73" i="2" s="1"/>
  <c r="K73" i="2"/>
  <c r="AF70" i="2"/>
  <c r="O70" i="2"/>
  <c r="R70" i="2" s="1"/>
  <c r="N70" i="2"/>
  <c r="Q70" i="2" s="1"/>
  <c r="K70" i="2"/>
  <c r="AF72" i="2"/>
  <c r="O72" i="2"/>
  <c r="R72" i="2" s="1"/>
  <c r="N72" i="2"/>
  <c r="Q72" i="2" s="1"/>
  <c r="K72" i="2"/>
  <c r="AF71" i="2"/>
  <c r="O71" i="2"/>
  <c r="R71" i="2" s="1"/>
  <c r="N71" i="2"/>
  <c r="Q71" i="2" s="1"/>
  <c r="K71" i="2"/>
  <c r="AF67" i="2"/>
  <c r="O67" i="2"/>
  <c r="R67" i="2" s="1"/>
  <c r="N67" i="2"/>
  <c r="Q67" i="2" s="1"/>
  <c r="K67" i="2"/>
  <c r="AF68" i="2"/>
  <c r="O68" i="2"/>
  <c r="R68" i="2" s="1"/>
  <c r="N68" i="2"/>
  <c r="Q68" i="2" s="1"/>
  <c r="K68" i="2"/>
  <c r="AF64" i="2"/>
  <c r="O64" i="2"/>
  <c r="R64" i="2" s="1"/>
  <c r="N64" i="2"/>
  <c r="Q64" i="2" s="1"/>
  <c r="K64" i="2"/>
  <c r="AF66" i="2"/>
  <c r="O66" i="2"/>
  <c r="R66" i="2" s="1"/>
  <c r="N66" i="2"/>
  <c r="Q66" i="2" s="1"/>
  <c r="K66" i="2"/>
  <c r="AF63" i="2"/>
  <c r="O63" i="2"/>
  <c r="R63" i="2" s="1"/>
  <c r="N63" i="2"/>
  <c r="Q63" i="2" s="1"/>
  <c r="K63" i="2"/>
  <c r="AF69" i="2"/>
  <c r="O69" i="2"/>
  <c r="R69" i="2" s="1"/>
  <c r="N69" i="2"/>
  <c r="Q69" i="2" s="1"/>
  <c r="K69" i="2"/>
  <c r="AF65" i="2"/>
  <c r="O65" i="2"/>
  <c r="R65" i="2" s="1"/>
  <c r="N65" i="2"/>
  <c r="Q65" i="2" s="1"/>
  <c r="K65" i="2"/>
  <c r="AF57" i="2"/>
  <c r="O57" i="2"/>
  <c r="R57" i="2" s="1"/>
  <c r="N57" i="2"/>
  <c r="Q57" i="2" s="1"/>
  <c r="K57" i="2"/>
  <c r="AF51" i="2"/>
  <c r="O51" i="2"/>
  <c r="R51" i="2" s="1"/>
  <c r="N51" i="2"/>
  <c r="Q51" i="2" s="1"/>
  <c r="K51" i="2"/>
  <c r="AF44" i="2"/>
  <c r="O44" i="2"/>
  <c r="R44" i="2" s="1"/>
  <c r="N44" i="2"/>
  <c r="Q44" i="2" s="1"/>
  <c r="K44" i="2"/>
  <c r="AF60" i="2"/>
  <c r="O60" i="2"/>
  <c r="R60" i="2" s="1"/>
  <c r="N60" i="2"/>
  <c r="Q60" i="2" s="1"/>
  <c r="K60" i="2"/>
  <c r="AF53" i="2"/>
  <c r="O53" i="2"/>
  <c r="R53" i="2" s="1"/>
  <c r="N53" i="2"/>
  <c r="Q53" i="2" s="1"/>
  <c r="K53" i="2"/>
  <c r="AF49" i="2"/>
  <c r="O49" i="2"/>
  <c r="R49" i="2" s="1"/>
  <c r="N49" i="2"/>
  <c r="Q49" i="2" s="1"/>
  <c r="K49" i="2"/>
  <c r="AF47" i="2"/>
  <c r="O47" i="2"/>
  <c r="R47" i="2" s="1"/>
  <c r="N47" i="2"/>
  <c r="Q47" i="2" s="1"/>
  <c r="K47" i="2"/>
  <c r="AF55" i="2"/>
  <c r="O55" i="2"/>
  <c r="R55" i="2" s="1"/>
  <c r="N55" i="2"/>
  <c r="Q55" i="2" s="1"/>
  <c r="K55" i="2"/>
  <c r="AF46" i="2"/>
  <c r="O46" i="2"/>
  <c r="R46" i="2" s="1"/>
  <c r="N46" i="2"/>
  <c r="Q46" i="2" s="1"/>
  <c r="K46" i="2"/>
  <c r="AF50" i="2"/>
  <c r="O50" i="2"/>
  <c r="R50" i="2" s="1"/>
  <c r="N50" i="2"/>
  <c r="Q50" i="2" s="1"/>
  <c r="K50" i="2"/>
  <c r="AF48" i="2"/>
  <c r="O48" i="2"/>
  <c r="R48" i="2" s="1"/>
  <c r="N48" i="2"/>
  <c r="Q48" i="2" s="1"/>
  <c r="K48" i="2"/>
  <c r="AF45" i="2"/>
  <c r="O45" i="2"/>
  <c r="R45" i="2" s="1"/>
  <c r="N45" i="2"/>
  <c r="Q45" i="2" s="1"/>
  <c r="K45" i="2"/>
  <c r="AF43" i="2"/>
  <c r="O43" i="2"/>
  <c r="R43" i="2" s="1"/>
  <c r="N43" i="2"/>
  <c r="Q43" i="2" s="1"/>
  <c r="K43" i="2"/>
  <c r="AF42" i="2"/>
  <c r="O42" i="2"/>
  <c r="R42" i="2" s="1"/>
  <c r="N42" i="2"/>
  <c r="Q42" i="2" s="1"/>
  <c r="K42" i="2"/>
  <c r="AF40" i="2"/>
  <c r="O40" i="2"/>
  <c r="R40" i="2" s="1"/>
  <c r="N40" i="2"/>
  <c r="Q40" i="2" s="1"/>
  <c r="K40" i="2"/>
  <c r="AF38" i="2"/>
  <c r="O38" i="2"/>
  <c r="R38" i="2" s="1"/>
  <c r="N38" i="2"/>
  <c r="Q38" i="2" s="1"/>
  <c r="K38" i="2"/>
  <c r="AF36" i="2"/>
  <c r="O36" i="2"/>
  <c r="R36" i="2" s="1"/>
  <c r="N36" i="2"/>
  <c r="Q36" i="2" s="1"/>
  <c r="K36" i="2"/>
  <c r="AF35" i="2"/>
  <c r="O35" i="2"/>
  <c r="R35" i="2" s="1"/>
  <c r="N35" i="2"/>
  <c r="Q35" i="2" s="1"/>
  <c r="K35" i="2"/>
  <c r="AF34" i="2"/>
  <c r="O34" i="2"/>
  <c r="R34" i="2" s="1"/>
  <c r="N34" i="2"/>
  <c r="Q34" i="2" s="1"/>
  <c r="K34" i="2"/>
  <c r="AF33" i="2"/>
  <c r="O33" i="2"/>
  <c r="R33" i="2" s="1"/>
  <c r="N33" i="2"/>
  <c r="Q33" i="2" s="1"/>
  <c r="K33" i="2"/>
  <c r="AF32" i="2"/>
  <c r="O32" i="2"/>
  <c r="R32" i="2" s="1"/>
  <c r="N32" i="2"/>
  <c r="Q32" i="2" s="1"/>
  <c r="K32" i="2"/>
  <c r="AF30" i="2"/>
  <c r="O30" i="2"/>
  <c r="R30" i="2" s="1"/>
  <c r="N30" i="2"/>
  <c r="Q30" i="2" s="1"/>
  <c r="K30" i="2"/>
  <c r="AF26" i="2"/>
  <c r="O26" i="2"/>
  <c r="R26" i="2" s="1"/>
  <c r="N26" i="2"/>
  <c r="Q26" i="2" s="1"/>
  <c r="K26" i="2"/>
  <c r="AF24" i="2"/>
  <c r="O24" i="2"/>
  <c r="R24" i="2" s="1"/>
  <c r="N24" i="2"/>
  <c r="Q24" i="2" s="1"/>
  <c r="K24" i="2"/>
  <c r="AF22" i="2"/>
  <c r="O22" i="2"/>
  <c r="R22" i="2" s="1"/>
  <c r="N22" i="2"/>
  <c r="Q22" i="2" s="1"/>
  <c r="K22" i="2"/>
  <c r="AF10" i="2"/>
  <c r="O10" i="2"/>
  <c r="R10" i="2" s="1"/>
  <c r="N10" i="2"/>
  <c r="Q10" i="2" s="1"/>
  <c r="K10" i="2"/>
  <c r="AF7" i="2"/>
  <c r="O7" i="2"/>
  <c r="R7" i="2" s="1"/>
  <c r="N7" i="2"/>
  <c r="Q7" i="2" s="1"/>
  <c r="K7" i="2"/>
  <c r="AF4" i="2"/>
  <c r="O4" i="2"/>
  <c r="R4" i="2" s="1"/>
  <c r="N4" i="2"/>
  <c r="Q4" i="2" s="1"/>
  <c r="K4" i="2"/>
  <c r="AF9" i="2"/>
  <c r="O9" i="2"/>
  <c r="R9" i="2" s="1"/>
  <c r="N9" i="2"/>
  <c r="Q9" i="2" s="1"/>
  <c r="K9" i="2"/>
  <c r="AF6" i="2"/>
  <c r="O6" i="2"/>
  <c r="R6" i="2" s="1"/>
  <c r="N6" i="2"/>
  <c r="Q6" i="2" s="1"/>
  <c r="K6" i="2"/>
  <c r="AF5" i="2"/>
  <c r="O5" i="2"/>
  <c r="R5" i="2" s="1"/>
  <c r="N5" i="2"/>
  <c r="Q5" i="2" s="1"/>
  <c r="K5" i="2"/>
  <c r="AF8" i="2"/>
  <c r="O8" i="2"/>
  <c r="R8" i="2" s="1"/>
  <c r="N8" i="2"/>
  <c r="Q8" i="2" s="1"/>
  <c r="K8" i="2"/>
  <c r="AC3" i="2"/>
  <c r="O3" i="2"/>
  <c r="R3" i="2" s="1"/>
  <c r="N3" i="2"/>
  <c r="Q3" i="2" s="1"/>
  <c r="K3" i="2"/>
  <c r="AF62" i="2"/>
  <c r="O62" i="2"/>
  <c r="R62" i="2" s="1"/>
  <c r="N62" i="2"/>
  <c r="Q62" i="2" s="1"/>
  <c r="K62" i="2"/>
  <c r="AF61" i="2"/>
  <c r="O61" i="2"/>
  <c r="R61" i="2" s="1"/>
  <c r="N61" i="2"/>
  <c r="Q61" i="2" s="1"/>
  <c r="K61" i="2"/>
  <c r="AF59" i="2"/>
  <c r="O59" i="2"/>
  <c r="R59" i="2" s="1"/>
  <c r="N59" i="2"/>
  <c r="Q59" i="2" s="1"/>
  <c r="K59" i="2"/>
  <c r="AF58" i="2"/>
  <c r="O58" i="2"/>
  <c r="R58" i="2" s="1"/>
  <c r="N58" i="2"/>
  <c r="Q58" i="2" s="1"/>
  <c r="K58" i="2"/>
  <c r="AF56" i="2"/>
  <c r="O56" i="2"/>
  <c r="R56" i="2" s="1"/>
  <c r="N56" i="2"/>
  <c r="Q56" i="2" s="1"/>
  <c r="K56" i="2"/>
  <c r="AF54" i="2"/>
  <c r="O54" i="2"/>
  <c r="R54" i="2" s="1"/>
  <c r="N54" i="2"/>
  <c r="Q54" i="2" s="1"/>
  <c r="K54" i="2"/>
  <c r="AF52" i="2"/>
  <c r="O52" i="2"/>
  <c r="R52" i="2" s="1"/>
  <c r="N52" i="2"/>
  <c r="Q52" i="2" s="1"/>
  <c r="K52" i="2"/>
  <c r="AF31" i="2"/>
  <c r="O31" i="2"/>
  <c r="R31" i="2" s="1"/>
  <c r="N31" i="2"/>
  <c r="Q31" i="2" s="1"/>
  <c r="K31" i="2"/>
  <c r="AF28" i="2"/>
  <c r="O28" i="2"/>
  <c r="R28" i="2" s="1"/>
  <c r="N28" i="2"/>
  <c r="Q28" i="2" s="1"/>
  <c r="K28" i="2"/>
  <c r="AF23" i="2"/>
  <c r="O23" i="2"/>
  <c r="R23" i="2" s="1"/>
  <c r="N23" i="2"/>
  <c r="Q23" i="2" s="1"/>
  <c r="K23" i="2"/>
  <c r="AF18" i="2"/>
  <c r="O18" i="2"/>
  <c r="R18" i="2" s="1"/>
  <c r="N18" i="2"/>
  <c r="Q18" i="2" s="1"/>
  <c r="K18" i="2"/>
  <c r="AF13" i="2"/>
  <c r="O13" i="2"/>
  <c r="R13" i="2" s="1"/>
  <c r="N13" i="2"/>
  <c r="Q13" i="2" s="1"/>
  <c r="K13" i="2"/>
  <c r="AF37" i="2"/>
  <c r="O37" i="2"/>
  <c r="R37" i="2" s="1"/>
  <c r="N37" i="2"/>
  <c r="Q37" i="2" s="1"/>
  <c r="K37" i="2"/>
  <c r="AF27" i="2"/>
  <c r="O27" i="2"/>
  <c r="R27" i="2" s="1"/>
  <c r="N27" i="2"/>
  <c r="Q27" i="2" s="1"/>
  <c r="K27" i="2"/>
  <c r="AF20" i="2"/>
  <c r="O20" i="2"/>
  <c r="R20" i="2" s="1"/>
  <c r="N20" i="2"/>
  <c r="Q20" i="2" s="1"/>
  <c r="K20" i="2"/>
  <c r="AF15" i="2"/>
  <c r="O15" i="2"/>
  <c r="R15" i="2" s="1"/>
  <c r="N15" i="2"/>
  <c r="Q15" i="2" s="1"/>
  <c r="K15" i="2"/>
  <c r="AF12" i="2"/>
  <c r="O12" i="2"/>
  <c r="R12" i="2" s="1"/>
  <c r="N12" i="2"/>
  <c r="Q12" i="2" s="1"/>
  <c r="K12" i="2"/>
  <c r="AF41" i="2"/>
  <c r="O41" i="2"/>
  <c r="R41" i="2" s="1"/>
  <c r="N41" i="2"/>
  <c r="Q41" i="2" s="1"/>
  <c r="K41" i="2"/>
  <c r="AF29" i="2"/>
  <c r="O29" i="2"/>
  <c r="R29" i="2" s="1"/>
  <c r="N29" i="2"/>
  <c r="Q29" i="2" s="1"/>
  <c r="K29" i="2"/>
  <c r="AF25" i="2"/>
  <c r="O25" i="2"/>
  <c r="R25" i="2" s="1"/>
  <c r="N25" i="2"/>
  <c r="Q25" i="2" s="1"/>
  <c r="K25" i="2"/>
  <c r="AF21" i="2"/>
  <c r="O21" i="2"/>
  <c r="R21" i="2" s="1"/>
  <c r="N21" i="2"/>
  <c r="Q21" i="2" s="1"/>
  <c r="K21" i="2"/>
  <c r="AF17" i="2"/>
  <c r="O17" i="2"/>
  <c r="R17" i="2" s="1"/>
  <c r="N17" i="2"/>
  <c r="Q17" i="2" s="1"/>
  <c r="K17" i="2"/>
  <c r="AF14" i="2"/>
  <c r="O14" i="2"/>
  <c r="R14" i="2" s="1"/>
  <c r="N14" i="2"/>
  <c r="Q14" i="2" s="1"/>
  <c r="K14" i="2"/>
  <c r="AF11" i="2"/>
  <c r="O11" i="2"/>
  <c r="R11" i="2" s="1"/>
  <c r="N11" i="2"/>
  <c r="Q11" i="2" s="1"/>
  <c r="K11" i="2"/>
  <c r="AF39" i="2"/>
  <c r="O39" i="2"/>
  <c r="R39" i="2" s="1"/>
  <c r="N39" i="2"/>
  <c r="Q39" i="2" s="1"/>
  <c r="K39" i="2"/>
  <c r="AF19" i="2"/>
  <c r="O19" i="2"/>
  <c r="R19" i="2" s="1"/>
  <c r="N19" i="2"/>
  <c r="Q19" i="2" s="1"/>
  <c r="K19" i="2"/>
  <c r="AF16" i="2"/>
  <c r="O16" i="2"/>
  <c r="N16" i="2"/>
  <c r="Q16" i="2" s="1"/>
  <c r="K16" i="2"/>
  <c r="AG153" i="2" l="1"/>
  <c r="AG12" i="2"/>
  <c r="AG45" i="2"/>
  <c r="AG49" i="2"/>
  <c r="AG13" i="2"/>
  <c r="AG62" i="2"/>
  <c r="AG10" i="2"/>
  <c r="AG35" i="2"/>
  <c r="AG63" i="2"/>
  <c r="AG73" i="2"/>
  <c r="AG111" i="2"/>
  <c r="AG128" i="2"/>
  <c r="AG131" i="2"/>
  <c r="AG142" i="2"/>
  <c r="AG52" i="2"/>
  <c r="AG32" i="2"/>
  <c r="AG71" i="2"/>
  <c r="AG75" i="2"/>
  <c r="AG77" i="2"/>
  <c r="AG79" i="2"/>
  <c r="AG87" i="2"/>
  <c r="AG89" i="2"/>
  <c r="AG93" i="2"/>
  <c r="AG95" i="2"/>
  <c r="AG103" i="2"/>
  <c r="AG21" i="2"/>
  <c r="AG23" i="2"/>
  <c r="AG47" i="2"/>
  <c r="AG69" i="2"/>
  <c r="AG119" i="2"/>
  <c r="AG112" i="2"/>
  <c r="AG127" i="2"/>
  <c r="AG130" i="2"/>
  <c r="AG152" i="2"/>
  <c r="AG11" i="2"/>
  <c r="AG37" i="2"/>
  <c r="AG6" i="2"/>
  <c r="AG104" i="2"/>
  <c r="AG138" i="2"/>
  <c r="AG141" i="2"/>
  <c r="AG56" i="2"/>
  <c r="AD3" i="2"/>
  <c r="AD167" i="2" s="1"/>
  <c r="AG30" i="2"/>
  <c r="AG48" i="2"/>
  <c r="AG55" i="2"/>
  <c r="AG67" i="2"/>
  <c r="AG108" i="2"/>
  <c r="AG135" i="2"/>
  <c r="AG42" i="2"/>
  <c r="AG76" i="2"/>
  <c r="AG78" i="2"/>
  <c r="AG86" i="2"/>
  <c r="AG90" i="2"/>
  <c r="AG94" i="2"/>
  <c r="AG96" i="2"/>
  <c r="AG100" i="2"/>
  <c r="AG102" i="2"/>
  <c r="AG129" i="2"/>
  <c r="AG143" i="2"/>
  <c r="AG151" i="2"/>
  <c r="AG39" i="2"/>
  <c r="AG33" i="2"/>
  <c r="AG44" i="2"/>
  <c r="AG123" i="2"/>
  <c r="AG137" i="2"/>
  <c r="AG29" i="2"/>
  <c r="AG5" i="2"/>
  <c r="AG50" i="2"/>
  <c r="AG97" i="2"/>
  <c r="AG101" i="2"/>
  <c r="AG113" i="2"/>
  <c r="AG118" i="2"/>
  <c r="AG136" i="2"/>
  <c r="AG146" i="2"/>
  <c r="AG150" i="2"/>
  <c r="AG25" i="2"/>
  <c r="AG28" i="2"/>
  <c r="AG22" i="2"/>
  <c r="AG38" i="2"/>
  <c r="AG80" i="2"/>
  <c r="AG83" i="2"/>
  <c r="AG105" i="2"/>
  <c r="AG110" i="2"/>
  <c r="AG109" i="2"/>
  <c r="AG139" i="2"/>
  <c r="AG120" i="2"/>
  <c r="AC167" i="2"/>
  <c r="AG20" i="2"/>
  <c r="AG51" i="2"/>
  <c r="AG64" i="2"/>
  <c r="AG82" i="2"/>
  <c r="AG92" i="2"/>
  <c r="AG99" i="2"/>
  <c r="AG114" i="2"/>
  <c r="AG124" i="2"/>
  <c r="AG133" i="2"/>
  <c r="AG41" i="2"/>
  <c r="AG4" i="2"/>
  <c r="AG43" i="2"/>
  <c r="W167" i="2"/>
  <c r="AG81" i="2"/>
  <c r="AG85" i="2"/>
  <c r="AG88" i="2"/>
  <c r="AG98" i="2"/>
  <c r="AG147" i="2"/>
  <c r="AG54" i="2"/>
  <c r="AG34" i="2"/>
  <c r="AG74" i="2"/>
  <c r="AG84" i="2"/>
  <c r="AG91" i="2"/>
  <c r="AE167" i="2"/>
  <c r="AG115" i="2"/>
  <c r="AG58" i="2"/>
  <c r="AG53" i="2"/>
  <c r="AG122" i="2"/>
  <c r="AG144" i="2"/>
  <c r="AG66" i="2"/>
  <c r="AG17" i="2"/>
  <c r="AG31" i="2"/>
  <c r="AG8" i="2"/>
  <c r="AG26" i="2"/>
  <c r="AG46" i="2"/>
  <c r="AG65" i="2"/>
  <c r="AG70" i="2"/>
  <c r="AG117" i="2"/>
  <c r="AG106" i="2"/>
  <c r="AG126" i="2"/>
  <c r="AG140" i="2"/>
  <c r="AG149" i="2"/>
  <c r="AG15" i="2"/>
  <c r="AG132" i="2"/>
  <c r="AG9" i="2"/>
  <c r="N167" i="2"/>
  <c r="AG18" i="2"/>
  <c r="AG61" i="2"/>
  <c r="AG36" i="2"/>
  <c r="O167" i="2"/>
  <c r="AG14" i="2"/>
  <c r="AG27" i="2"/>
  <c r="AG24" i="2"/>
  <c r="AG40" i="2"/>
  <c r="AG57" i="2"/>
  <c r="AG72" i="2"/>
  <c r="AG116" i="2"/>
  <c r="AG125" i="2"/>
  <c r="AG134" i="2"/>
  <c r="AG148" i="2"/>
  <c r="AF167" i="2"/>
  <c r="AG19" i="2"/>
  <c r="AG59" i="2"/>
  <c r="AG7" i="2"/>
  <c r="AG60" i="2"/>
  <c r="AG68" i="2"/>
  <c r="AG107" i="2"/>
  <c r="AG121" i="2"/>
  <c r="AG145" i="2"/>
  <c r="Q167" i="2"/>
  <c r="R16" i="2"/>
  <c r="R167" i="2" s="1"/>
  <c r="AG16" i="2"/>
  <c r="AG3" i="2" l="1"/>
  <c r="AG167" i="2" s="1"/>
</calcChain>
</file>

<file path=xl/sharedStrings.xml><?xml version="1.0" encoding="utf-8"?>
<sst xmlns="http://schemas.openxmlformats.org/spreadsheetml/2006/main" count="804" uniqueCount="60">
  <si>
    <t xml:space="preserve">S.No </t>
  </si>
  <si>
    <t xml:space="preserve">Supplier </t>
  </si>
  <si>
    <t>Bill Type</t>
  </si>
  <si>
    <t xml:space="preserve">From </t>
  </si>
  <si>
    <t>To</t>
  </si>
  <si>
    <t>Delivery Point</t>
  </si>
  <si>
    <t>PPA Type</t>
  </si>
  <si>
    <t>Period(RTC/Peak)</t>
  </si>
  <si>
    <t>Firm/Contingency</t>
  </si>
  <si>
    <t>Billed Date</t>
  </si>
  <si>
    <t>Quantum (In MW)</t>
  </si>
  <si>
    <t>Cost of Power Purchase(In Rs)</t>
  </si>
  <si>
    <t>UP Transmission Charges</t>
  </si>
  <si>
    <t>CTU Transmission Charges</t>
  </si>
  <si>
    <t>Operating Charges(Intrastate)</t>
  </si>
  <si>
    <t>GST on Operating Charges(Intrastate) UPSLDC</t>
  </si>
  <si>
    <t>Operating Charges(Interstate) NRLDC</t>
  </si>
  <si>
    <t>Application Fee</t>
  </si>
  <si>
    <t>Operating Charges(Interstate) ERLDC</t>
  </si>
  <si>
    <t>IEX Margin/ Transaction Fee @Rs20/MWH</t>
  </si>
  <si>
    <t>GST @18%</t>
  </si>
  <si>
    <t>Type of Power(Buy/Sale)</t>
  </si>
  <si>
    <t>DAM</t>
  </si>
  <si>
    <t>GDAM</t>
  </si>
  <si>
    <t>RTM</t>
  </si>
  <si>
    <t>IEX Regional</t>
  </si>
  <si>
    <t>Total Injection (MWh)</t>
  </si>
  <si>
    <t>Total Drawal (MWh)</t>
  </si>
  <si>
    <t>IEX</t>
  </si>
  <si>
    <t>Sale</t>
  </si>
  <si>
    <t>Buy</t>
  </si>
  <si>
    <t>Power Exchange</t>
  </si>
  <si>
    <t>Total Obligation Amount</t>
  </si>
  <si>
    <t>Trade Margin of Trader Member (Rs./kWh) - Buy</t>
  </si>
  <si>
    <t>Trade Margin of Trader Member (Rs./kWh) - Sell</t>
  </si>
  <si>
    <t>Total Amount (Obligation + Trade Margin)</t>
  </si>
  <si>
    <t>G-TAM</t>
  </si>
  <si>
    <t>HPX</t>
  </si>
  <si>
    <t>HPX Regional</t>
  </si>
  <si>
    <t>NOAR Registration Fee</t>
  </si>
  <si>
    <t>NOAR Standing Clearance Application Fee - April'24</t>
  </si>
  <si>
    <t>NOAR Standing Clearance Application Fee - May'24</t>
  </si>
  <si>
    <t>NOAR Standing Clearance Application Fee - June'24</t>
  </si>
  <si>
    <t>NOAR Standing Clearance Application Fee - July'24</t>
  </si>
  <si>
    <t>NOAR Standing Clearance Application Fee - Aug'24</t>
  </si>
  <si>
    <t>NOAR Standing Clearance Application Fee - Sept'24</t>
  </si>
  <si>
    <t>NOAR Standing Clearance Application Fee - Oct'24</t>
  </si>
  <si>
    <t>NOAR Standing Clearance Application Fee - Nov'24</t>
  </si>
  <si>
    <t>NOAR Standing Clearance Application Fee - Dec'24</t>
  </si>
  <si>
    <t>NOAR Standing Clearance Application Fee - Jan'25</t>
  </si>
  <si>
    <t>NOAR Standing Clearance Application Fee - Feb'25</t>
  </si>
  <si>
    <t>NOAR Standing Clearance Application Fee - Mar'25</t>
  </si>
  <si>
    <t>Regional Loss</t>
  </si>
  <si>
    <t>Billed Nos Kwh at Regional - Injection</t>
  </si>
  <si>
    <t>Billed Nos Kwh at Regional - Drawal</t>
  </si>
  <si>
    <t>Billed Nos Kwh at STU - Injection</t>
  </si>
  <si>
    <t>Billed Nos Kwh at STU - Drawal</t>
  </si>
  <si>
    <t>TOTAL</t>
  </si>
  <si>
    <t>Obligation report in Excel Format for FY 2024-25</t>
  </si>
  <si>
    <t xml:space="preserve">Note: The amount [Total Amount : Obligation + Trade Margin] is adjusted against the advance paid to Power Exchange/Trader. Hence the deduction has been made.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</si>
</sst>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10" fontId="0" fillId="5" borderId="1" xfId="0" applyNumberFormat="1" applyFill="1" applyBorder="1" applyAlignment="1">
      <alignment horizontal="center"/>
    </xf>
    <xf numFmtId="10" fontId="0" fillId="5" borderId="1" xfId="0" applyNumberForma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/>
    </xf>
    <xf numFmtId="2" fontId="0" fillId="0" borderId="1" xfId="1" applyNumberFormat="1" applyFont="1" applyBorder="1" applyAlignment="1">
      <alignment vertical="center"/>
    </xf>
    <xf numFmtId="1" fontId="0" fillId="0" borderId="0" xfId="0" applyNumberFormat="1" applyAlignment="1">
      <alignment wrapText="1"/>
    </xf>
    <xf numFmtId="0" fontId="4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vertical="center"/>
    </xf>
    <xf numFmtId="2" fontId="4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A0EB-F0B9-43DE-8956-D34EC8A6E024}">
  <sheetPr>
    <pageSetUpPr fitToPage="1"/>
  </sheetPr>
  <dimension ref="A1:AG171"/>
  <sheetViews>
    <sheetView tabSelected="1" view="pageBreakPreview" topLeftCell="R1" zoomScale="69" zoomScaleNormal="69" zoomScaleSheetLayoutView="69" workbookViewId="0">
      <pane ySplit="2" topLeftCell="A156" activePane="bottomLeft" state="frozen"/>
      <selection pane="bottomLeft" activeCell="S170" sqref="S170"/>
    </sheetView>
  </sheetViews>
  <sheetFormatPr defaultRowHeight="14.25" x14ac:dyDescent="0.45"/>
  <cols>
    <col min="1" max="1" width="11.73046875" style="1" bestFit="1" customWidth="1"/>
    <col min="2" max="3" width="14.86328125" style="1" bestFit="1" customWidth="1"/>
    <col min="4" max="4" width="14" style="1" bestFit="1" customWidth="1"/>
    <col min="5" max="5" width="13.3984375" style="1" bestFit="1" customWidth="1"/>
    <col min="6" max="6" width="14.86328125" style="1" bestFit="1" customWidth="1"/>
    <col min="7" max="7" width="22" style="1" bestFit="1" customWidth="1"/>
    <col min="8" max="8" width="15.265625" style="1" hidden="1" customWidth="1"/>
    <col min="9" max="9" width="16.1328125" style="1" hidden="1" customWidth="1"/>
    <col min="10" max="10" width="15.1328125" style="1" hidden="1" customWidth="1"/>
    <col min="11" max="11" width="17.1328125" style="1" hidden="1" customWidth="1"/>
    <col min="12" max="12" width="15.265625" style="1" bestFit="1" customWidth="1"/>
    <col min="13" max="13" width="13.59765625" style="1" bestFit="1" customWidth="1"/>
    <col min="14" max="14" width="15.1328125" style="1" bestFit="1" customWidth="1"/>
    <col min="15" max="15" width="15.1328125" style="1" customWidth="1"/>
    <col min="16" max="16" width="15.1328125" style="16" customWidth="1"/>
    <col min="17" max="18" width="15.1328125" style="1" customWidth="1"/>
    <col min="19" max="19" width="14" style="1" bestFit="1" customWidth="1"/>
    <col min="20" max="20" width="14.59765625" style="1" bestFit="1" customWidth="1"/>
    <col min="21" max="22" width="18" style="1" bestFit="1" customWidth="1"/>
    <col min="23" max="23" width="18.59765625" style="1" bestFit="1" customWidth="1"/>
    <col min="24" max="24" width="18.59765625" bestFit="1" customWidth="1"/>
    <col min="25" max="25" width="18.86328125" bestFit="1" customWidth="1"/>
    <col min="26" max="26" width="17.3984375" bestFit="1" customWidth="1"/>
    <col min="27" max="27" width="18.86328125" bestFit="1" customWidth="1"/>
    <col min="28" max="28" width="17.265625" bestFit="1" customWidth="1"/>
    <col min="29" max="29" width="12.59765625" bestFit="1" customWidth="1"/>
    <col min="30" max="30" width="11.86328125" bestFit="1" customWidth="1"/>
    <col min="31" max="32" width="9.1328125" style="7"/>
    <col min="33" max="33" width="16.33203125" style="7" customWidth="1"/>
  </cols>
  <sheetData>
    <row r="1" spans="1:33" s="28" customFormat="1" ht="43.15" customHeight="1" x14ac:dyDescent="0.45">
      <c r="A1" s="30" t="s">
        <v>58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</row>
    <row r="2" spans="1:33" s="2" customFormat="1" ht="85.5" x14ac:dyDescent="0.4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21</v>
      </c>
      <c r="H2" s="4" t="s">
        <v>6</v>
      </c>
      <c r="I2" s="3" t="s">
        <v>7</v>
      </c>
      <c r="J2" s="3" t="s">
        <v>8</v>
      </c>
      <c r="K2" s="4" t="s">
        <v>9</v>
      </c>
      <c r="L2" s="4" t="s">
        <v>26</v>
      </c>
      <c r="M2" s="4" t="s">
        <v>27</v>
      </c>
      <c r="N2" s="13" t="s">
        <v>53</v>
      </c>
      <c r="O2" s="13" t="s">
        <v>54</v>
      </c>
      <c r="P2" s="13" t="s">
        <v>52</v>
      </c>
      <c r="Q2" s="13" t="s">
        <v>55</v>
      </c>
      <c r="R2" s="13" t="s">
        <v>56</v>
      </c>
      <c r="S2" s="3" t="s">
        <v>10</v>
      </c>
      <c r="T2" s="4" t="s">
        <v>11</v>
      </c>
      <c r="U2" s="4" t="s">
        <v>12</v>
      </c>
      <c r="V2" s="4" t="s">
        <v>13</v>
      </c>
      <c r="W2" s="4" t="s">
        <v>14</v>
      </c>
      <c r="X2" s="4" t="s">
        <v>15</v>
      </c>
      <c r="Y2" s="4" t="s">
        <v>16</v>
      </c>
      <c r="Z2" s="4" t="s">
        <v>17</v>
      </c>
      <c r="AA2" s="3" t="s">
        <v>18</v>
      </c>
      <c r="AB2" s="4" t="s">
        <v>19</v>
      </c>
      <c r="AC2" s="4" t="s">
        <v>20</v>
      </c>
      <c r="AD2" s="4" t="s">
        <v>32</v>
      </c>
      <c r="AE2" s="8" t="s">
        <v>33</v>
      </c>
      <c r="AF2" s="8" t="s">
        <v>34</v>
      </c>
      <c r="AG2" s="8" t="s">
        <v>35</v>
      </c>
    </row>
    <row r="3" spans="1:33" x14ac:dyDescent="0.45">
      <c r="A3" s="5">
        <v>1</v>
      </c>
      <c r="B3" s="5" t="s">
        <v>28</v>
      </c>
      <c r="C3" s="6" t="s">
        <v>24</v>
      </c>
      <c r="D3" s="6">
        <v>45417</v>
      </c>
      <c r="E3" s="6">
        <v>45417</v>
      </c>
      <c r="F3" s="5" t="s">
        <v>25</v>
      </c>
      <c r="G3" s="5" t="s">
        <v>30</v>
      </c>
      <c r="H3" s="5" t="s">
        <v>31</v>
      </c>
      <c r="I3" s="5"/>
      <c r="J3" s="5"/>
      <c r="K3" s="6">
        <f t="shared" ref="K3:K34" si="0">E3</f>
        <v>45417</v>
      </c>
      <c r="L3" s="5">
        <v>0</v>
      </c>
      <c r="M3" s="5">
        <v>10.855</v>
      </c>
      <c r="N3" s="5">
        <f t="shared" ref="N3:N34" si="1">L3*1000</f>
        <v>0</v>
      </c>
      <c r="O3" s="5">
        <f t="shared" ref="O3:O34" si="2">M3*1000</f>
        <v>10855</v>
      </c>
      <c r="P3" s="17">
        <v>3.2899999999999999E-2</v>
      </c>
      <c r="Q3" s="20">
        <f t="shared" ref="Q3:Q34" si="3">N3/(1-P3)</f>
        <v>0</v>
      </c>
      <c r="R3" s="5">
        <f t="shared" ref="R3:R34" si="4">O3*(1-P3)</f>
        <v>10497.870499999999</v>
      </c>
      <c r="S3" s="5"/>
      <c r="T3" s="5">
        <v>-68244.460000000006</v>
      </c>
      <c r="U3" s="5">
        <v>-2866.83</v>
      </c>
      <c r="V3" s="9">
        <v>-5266.46</v>
      </c>
      <c r="W3" s="9">
        <v>-1180</v>
      </c>
      <c r="X3" s="9">
        <v>0</v>
      </c>
      <c r="Y3" s="9">
        <v>0</v>
      </c>
      <c r="Z3" s="9">
        <v>-8.94</v>
      </c>
      <c r="AA3" s="5"/>
      <c r="AB3" s="9">
        <v>-217.1</v>
      </c>
      <c r="AC3" s="5">
        <f t="shared" ref="AC3:AC66" si="5">AB3*18%</f>
        <v>-39.077999999999996</v>
      </c>
      <c r="AD3" s="5">
        <f>SUM(T3:AC3)</f>
        <v>-77822.868000000017</v>
      </c>
      <c r="AE3" s="9">
        <f>-M3*10</f>
        <v>-108.55000000000001</v>
      </c>
      <c r="AF3" s="9">
        <f>L3*10</f>
        <v>0</v>
      </c>
      <c r="AG3" s="9">
        <f>AD3+AE3+AF3</f>
        <v>-77931.41800000002</v>
      </c>
    </row>
    <row r="4" spans="1:33" x14ac:dyDescent="0.45">
      <c r="A4" s="5">
        <f>A3+1</f>
        <v>2</v>
      </c>
      <c r="B4" s="5" t="s">
        <v>28</v>
      </c>
      <c r="C4" s="6" t="s">
        <v>24</v>
      </c>
      <c r="D4" s="6">
        <v>45431</v>
      </c>
      <c r="E4" s="6">
        <v>45431</v>
      </c>
      <c r="F4" s="5" t="s">
        <v>25</v>
      </c>
      <c r="G4" s="5" t="s">
        <v>30</v>
      </c>
      <c r="H4" s="5" t="s">
        <v>31</v>
      </c>
      <c r="I4" s="5"/>
      <c r="J4" s="5"/>
      <c r="K4" s="6">
        <f t="shared" si="0"/>
        <v>45431</v>
      </c>
      <c r="L4" s="5">
        <v>0</v>
      </c>
      <c r="M4" s="5">
        <v>36.75</v>
      </c>
      <c r="N4" s="5">
        <f t="shared" si="1"/>
        <v>0</v>
      </c>
      <c r="O4" s="5">
        <f t="shared" si="2"/>
        <v>36750</v>
      </c>
      <c r="P4" s="17">
        <v>3.3300000000000003E-2</v>
      </c>
      <c r="Q4" s="20">
        <f t="shared" si="3"/>
        <v>0</v>
      </c>
      <c r="R4" s="5">
        <f t="shared" si="4"/>
        <v>35526.224999999999</v>
      </c>
      <c r="S4" s="5"/>
      <c r="T4" s="5">
        <v>-113384.73</v>
      </c>
      <c r="U4" s="5">
        <v>-9705.76</v>
      </c>
      <c r="V4" s="9">
        <v>-17829.8</v>
      </c>
      <c r="W4" s="9">
        <v>-1180</v>
      </c>
      <c r="X4" s="9">
        <v>0</v>
      </c>
      <c r="Y4" s="9">
        <v>0</v>
      </c>
      <c r="Z4" s="9">
        <v>-9.2100000000000009</v>
      </c>
      <c r="AA4" s="5"/>
      <c r="AB4" s="9">
        <v>-735</v>
      </c>
      <c r="AC4" s="5">
        <f t="shared" si="5"/>
        <v>-132.29999999999998</v>
      </c>
      <c r="AD4" s="5">
        <f t="shared" ref="AD4:AD67" si="6">SUM(T4:AC4)</f>
        <v>-142976.79999999996</v>
      </c>
      <c r="AE4" s="9">
        <f t="shared" ref="AE4:AE34" si="7">-M4*10</f>
        <v>-367.5</v>
      </c>
      <c r="AF4" s="9">
        <f t="shared" ref="AF4:AF34" si="8">L4*10</f>
        <v>0</v>
      </c>
      <c r="AG4" s="9">
        <f t="shared" ref="AG4:AG34" si="9">AD4+AE4+AF4</f>
        <v>-143344.29999999996</v>
      </c>
    </row>
    <row r="5" spans="1:33" x14ac:dyDescent="0.45">
      <c r="A5" s="5">
        <f t="shared" ref="A5:A68" si="10">A4+1</f>
        <v>3</v>
      </c>
      <c r="B5" s="5" t="s">
        <v>28</v>
      </c>
      <c r="C5" s="6" t="s">
        <v>24</v>
      </c>
      <c r="D5" s="6">
        <v>45432</v>
      </c>
      <c r="E5" s="6">
        <v>45432</v>
      </c>
      <c r="F5" s="5" t="s">
        <v>25</v>
      </c>
      <c r="G5" s="5" t="s">
        <v>30</v>
      </c>
      <c r="H5" s="5" t="s">
        <v>31</v>
      </c>
      <c r="I5" s="5"/>
      <c r="J5" s="5"/>
      <c r="K5" s="6">
        <f t="shared" si="0"/>
        <v>45432</v>
      </c>
      <c r="L5" s="5">
        <v>0</v>
      </c>
      <c r="M5" s="5">
        <v>3.5</v>
      </c>
      <c r="N5" s="5">
        <f t="shared" si="1"/>
        <v>0</v>
      </c>
      <c r="O5" s="5">
        <f t="shared" si="2"/>
        <v>3500</v>
      </c>
      <c r="P5" s="17">
        <v>3.4700000000000002E-2</v>
      </c>
      <c r="Q5" s="20">
        <f t="shared" si="3"/>
        <v>0</v>
      </c>
      <c r="R5" s="5">
        <f t="shared" si="4"/>
        <v>3378.55</v>
      </c>
      <c r="S5" s="5"/>
      <c r="T5" s="5">
        <v>-14480.97</v>
      </c>
      <c r="U5" s="5">
        <v>-924.4</v>
      </c>
      <c r="V5" s="9">
        <v>-1698</v>
      </c>
      <c r="W5" s="9">
        <v>-1180</v>
      </c>
      <c r="X5" s="9">
        <v>0</v>
      </c>
      <c r="Y5" s="9">
        <v>0</v>
      </c>
      <c r="Z5" s="9">
        <v>-9.14</v>
      </c>
      <c r="AA5" s="5"/>
      <c r="AB5" s="9">
        <v>-70</v>
      </c>
      <c r="AC5" s="5">
        <f t="shared" si="5"/>
        <v>-12.6</v>
      </c>
      <c r="AD5" s="5">
        <f t="shared" si="6"/>
        <v>-18375.109999999997</v>
      </c>
      <c r="AE5" s="9">
        <f t="shared" si="7"/>
        <v>-35</v>
      </c>
      <c r="AF5" s="9">
        <f t="shared" si="8"/>
        <v>0</v>
      </c>
      <c r="AG5" s="9">
        <f t="shared" si="9"/>
        <v>-18410.109999999997</v>
      </c>
    </row>
    <row r="6" spans="1:33" x14ac:dyDescent="0.45">
      <c r="A6" s="5">
        <f t="shared" si="10"/>
        <v>4</v>
      </c>
      <c r="B6" s="5" t="s">
        <v>28</v>
      </c>
      <c r="C6" s="6" t="s">
        <v>24</v>
      </c>
      <c r="D6" s="6">
        <v>45438</v>
      </c>
      <c r="E6" s="6">
        <v>45438</v>
      </c>
      <c r="F6" s="5" t="s">
        <v>25</v>
      </c>
      <c r="G6" s="5" t="s">
        <v>30</v>
      </c>
      <c r="H6" s="5" t="s">
        <v>31</v>
      </c>
      <c r="I6" s="5"/>
      <c r="J6" s="5"/>
      <c r="K6" s="6">
        <f t="shared" si="0"/>
        <v>45438</v>
      </c>
      <c r="L6" s="5">
        <v>0</v>
      </c>
      <c r="M6" s="5">
        <v>14.3</v>
      </c>
      <c r="N6" s="5">
        <f t="shared" si="1"/>
        <v>0</v>
      </c>
      <c r="O6" s="5">
        <f t="shared" si="2"/>
        <v>14300</v>
      </c>
      <c r="P6" s="17">
        <v>3.4700000000000002E-2</v>
      </c>
      <c r="Q6" s="20">
        <f t="shared" si="3"/>
        <v>0</v>
      </c>
      <c r="R6" s="5">
        <f t="shared" si="4"/>
        <v>13803.79</v>
      </c>
      <c r="S6" s="5"/>
      <c r="T6" s="5">
        <v>-65964.12</v>
      </c>
      <c r="U6" s="5">
        <v>-3776.72</v>
      </c>
      <c r="V6" s="9">
        <v>-6937.74</v>
      </c>
      <c r="W6" s="9">
        <v>-1180</v>
      </c>
      <c r="X6" s="9">
        <v>0</v>
      </c>
      <c r="Y6" s="9">
        <v>0</v>
      </c>
      <c r="Z6" s="9">
        <v>-8.5500000000000007</v>
      </c>
      <c r="AA6" s="5"/>
      <c r="AB6" s="9">
        <v>-286</v>
      </c>
      <c r="AC6" s="5">
        <f t="shared" si="5"/>
        <v>-51.48</v>
      </c>
      <c r="AD6" s="5">
        <f t="shared" si="6"/>
        <v>-78204.61</v>
      </c>
      <c r="AE6" s="9">
        <f t="shared" si="7"/>
        <v>-143</v>
      </c>
      <c r="AF6" s="9">
        <f t="shared" si="8"/>
        <v>0</v>
      </c>
      <c r="AG6" s="9">
        <f t="shared" si="9"/>
        <v>-78347.61</v>
      </c>
    </row>
    <row r="7" spans="1:33" x14ac:dyDescent="0.45">
      <c r="A7" s="5">
        <f t="shared" si="10"/>
        <v>5</v>
      </c>
      <c r="B7" s="5" t="s">
        <v>28</v>
      </c>
      <c r="C7" s="6" t="s">
        <v>24</v>
      </c>
      <c r="D7" s="6">
        <v>45439</v>
      </c>
      <c r="E7" s="6">
        <v>45439</v>
      </c>
      <c r="F7" s="5" t="s">
        <v>25</v>
      </c>
      <c r="G7" s="5" t="s">
        <v>30</v>
      </c>
      <c r="H7" s="5" t="s">
        <v>31</v>
      </c>
      <c r="I7" s="5"/>
      <c r="J7" s="5"/>
      <c r="K7" s="6">
        <f t="shared" si="0"/>
        <v>45439</v>
      </c>
      <c r="L7" s="5">
        <v>0</v>
      </c>
      <c r="M7" s="5">
        <v>11.467499999999999</v>
      </c>
      <c r="N7" s="5">
        <f t="shared" si="1"/>
        <v>0</v>
      </c>
      <c r="O7" s="5">
        <f t="shared" si="2"/>
        <v>11467.5</v>
      </c>
      <c r="P7" s="17">
        <v>3.3599999999999998E-2</v>
      </c>
      <c r="Q7" s="20">
        <f t="shared" si="3"/>
        <v>0</v>
      </c>
      <c r="R7" s="5">
        <f t="shared" si="4"/>
        <v>11082.192000000001</v>
      </c>
      <c r="S7" s="5"/>
      <c r="T7" s="5">
        <v>-55575.6</v>
      </c>
      <c r="U7" s="5">
        <v>-3028.57</v>
      </c>
      <c r="V7" s="9">
        <v>-6088.29</v>
      </c>
      <c r="W7" s="9">
        <v>-1180</v>
      </c>
      <c r="X7" s="9">
        <v>0</v>
      </c>
      <c r="Y7" s="9">
        <v>0</v>
      </c>
      <c r="Z7" s="9">
        <v>-8.7899999999999991</v>
      </c>
      <c r="AA7" s="5"/>
      <c r="AB7" s="9">
        <v>-229.35</v>
      </c>
      <c r="AC7" s="5">
        <f t="shared" si="5"/>
        <v>-41.282999999999994</v>
      </c>
      <c r="AD7" s="5">
        <f t="shared" si="6"/>
        <v>-66151.882999999987</v>
      </c>
      <c r="AE7" s="9">
        <f t="shared" si="7"/>
        <v>-114.675</v>
      </c>
      <c r="AF7" s="9">
        <f t="shared" si="8"/>
        <v>0</v>
      </c>
      <c r="AG7" s="9">
        <f t="shared" si="9"/>
        <v>-66266.55799999999</v>
      </c>
    </row>
    <row r="8" spans="1:33" x14ac:dyDescent="0.45">
      <c r="A8" s="5">
        <f t="shared" si="10"/>
        <v>6</v>
      </c>
      <c r="B8" s="5" t="s">
        <v>28</v>
      </c>
      <c r="C8" s="6" t="s">
        <v>24</v>
      </c>
      <c r="D8" s="6">
        <v>45440</v>
      </c>
      <c r="E8" s="6">
        <v>45440</v>
      </c>
      <c r="F8" s="5" t="s">
        <v>25</v>
      </c>
      <c r="G8" s="5" t="s">
        <v>30</v>
      </c>
      <c r="H8" s="5" t="s">
        <v>31</v>
      </c>
      <c r="I8" s="5"/>
      <c r="J8" s="5"/>
      <c r="K8" s="6">
        <f t="shared" si="0"/>
        <v>45440</v>
      </c>
      <c r="L8" s="5">
        <v>0</v>
      </c>
      <c r="M8" s="5">
        <v>10.53</v>
      </c>
      <c r="N8" s="5">
        <f t="shared" si="1"/>
        <v>0</v>
      </c>
      <c r="O8" s="5">
        <f t="shared" si="2"/>
        <v>10530</v>
      </c>
      <c r="P8" s="17">
        <v>3.3599999999999998E-2</v>
      </c>
      <c r="Q8" s="20">
        <f t="shared" si="3"/>
        <v>0</v>
      </c>
      <c r="R8" s="5">
        <f t="shared" si="4"/>
        <v>10176.192000000001</v>
      </c>
      <c r="S8" s="5"/>
      <c r="T8" s="5">
        <v>-58401.32</v>
      </c>
      <c r="U8" s="5">
        <v>-2780.99</v>
      </c>
      <c r="V8" s="9">
        <v>-5590.53</v>
      </c>
      <c r="W8" s="9">
        <v>-1180</v>
      </c>
      <c r="X8" s="9">
        <v>0</v>
      </c>
      <c r="Y8" s="9">
        <v>0</v>
      </c>
      <c r="Z8" s="9">
        <v>-8.8699999999999992</v>
      </c>
      <c r="AA8" s="5"/>
      <c r="AB8" s="9">
        <v>-210.6</v>
      </c>
      <c r="AC8" s="5">
        <f t="shared" si="5"/>
        <v>-37.907999999999994</v>
      </c>
      <c r="AD8" s="5">
        <f t="shared" si="6"/>
        <v>-68210.217999999993</v>
      </c>
      <c r="AE8" s="9">
        <f t="shared" si="7"/>
        <v>-105.3</v>
      </c>
      <c r="AF8" s="9">
        <f t="shared" si="8"/>
        <v>0</v>
      </c>
      <c r="AG8" s="9">
        <f t="shared" si="9"/>
        <v>-68315.517999999996</v>
      </c>
    </row>
    <row r="9" spans="1:33" x14ac:dyDescent="0.45">
      <c r="A9" s="5">
        <f t="shared" si="10"/>
        <v>7</v>
      </c>
      <c r="B9" s="5" t="s">
        <v>28</v>
      </c>
      <c r="C9" s="6" t="s">
        <v>24</v>
      </c>
      <c r="D9" s="6">
        <v>45441</v>
      </c>
      <c r="E9" s="6">
        <v>45441</v>
      </c>
      <c r="F9" s="5" t="s">
        <v>25</v>
      </c>
      <c r="G9" s="5" t="s">
        <v>30</v>
      </c>
      <c r="H9" s="5" t="s">
        <v>31</v>
      </c>
      <c r="I9" s="5"/>
      <c r="J9" s="5"/>
      <c r="K9" s="6">
        <f t="shared" si="0"/>
        <v>45441</v>
      </c>
      <c r="L9" s="5">
        <v>0</v>
      </c>
      <c r="M9" s="5">
        <v>9.8975000000000009</v>
      </c>
      <c r="N9" s="5">
        <f t="shared" si="1"/>
        <v>0</v>
      </c>
      <c r="O9" s="5">
        <f t="shared" si="2"/>
        <v>9897.5</v>
      </c>
      <c r="P9" s="17">
        <v>3.3599999999999998E-2</v>
      </c>
      <c r="Q9" s="20">
        <f t="shared" si="3"/>
        <v>0</v>
      </c>
      <c r="R9" s="5">
        <f t="shared" si="4"/>
        <v>9564.9439999999995</v>
      </c>
      <c r="S9" s="5"/>
      <c r="T9" s="5">
        <v>-61155.23</v>
      </c>
      <c r="U9" s="5">
        <v>-2613.9299999999998</v>
      </c>
      <c r="V9" s="9">
        <v>-5254.73</v>
      </c>
      <c r="W9" s="9">
        <v>-1180</v>
      </c>
      <c r="X9" s="9">
        <v>0</v>
      </c>
      <c r="Y9" s="9">
        <v>0</v>
      </c>
      <c r="Z9" s="9">
        <v>-9.36</v>
      </c>
      <c r="AA9" s="5"/>
      <c r="AB9" s="9">
        <v>-197.95</v>
      </c>
      <c r="AC9" s="5">
        <f t="shared" si="5"/>
        <v>-35.630999999999993</v>
      </c>
      <c r="AD9" s="5">
        <f t="shared" si="6"/>
        <v>-70446.830999999991</v>
      </c>
      <c r="AE9" s="9">
        <f t="shared" si="7"/>
        <v>-98.975000000000009</v>
      </c>
      <c r="AF9" s="9">
        <f t="shared" si="8"/>
        <v>0</v>
      </c>
      <c r="AG9" s="9">
        <f t="shared" si="9"/>
        <v>-70545.805999999997</v>
      </c>
    </row>
    <row r="10" spans="1:33" x14ac:dyDescent="0.45">
      <c r="A10" s="5">
        <f t="shared" si="10"/>
        <v>8</v>
      </c>
      <c r="B10" s="5" t="s">
        <v>28</v>
      </c>
      <c r="C10" s="6" t="s">
        <v>24</v>
      </c>
      <c r="D10" s="6">
        <v>45442</v>
      </c>
      <c r="E10" s="6">
        <v>45442</v>
      </c>
      <c r="F10" s="5" t="s">
        <v>25</v>
      </c>
      <c r="G10" s="5" t="s">
        <v>30</v>
      </c>
      <c r="H10" s="5" t="s">
        <v>31</v>
      </c>
      <c r="I10" s="5"/>
      <c r="J10" s="5"/>
      <c r="K10" s="6">
        <f t="shared" si="0"/>
        <v>45442</v>
      </c>
      <c r="L10" s="5">
        <v>0</v>
      </c>
      <c r="M10" s="5">
        <v>4.3825000000000003</v>
      </c>
      <c r="N10" s="5">
        <f t="shared" si="1"/>
        <v>0</v>
      </c>
      <c r="O10" s="5">
        <f t="shared" si="2"/>
        <v>4382.5</v>
      </c>
      <c r="P10" s="17">
        <v>3.3599999999999998E-2</v>
      </c>
      <c r="Q10" s="20">
        <f t="shared" si="3"/>
        <v>0</v>
      </c>
      <c r="R10" s="5">
        <f t="shared" si="4"/>
        <v>4235.2480000000005</v>
      </c>
      <c r="S10" s="5"/>
      <c r="T10" s="5">
        <v>-27402.58</v>
      </c>
      <c r="U10" s="5">
        <v>-1157.42</v>
      </c>
      <c r="V10" s="9">
        <v>-2326.73</v>
      </c>
      <c r="W10" s="9">
        <v>-1180</v>
      </c>
      <c r="X10" s="9">
        <v>0</v>
      </c>
      <c r="Y10" s="9">
        <v>0</v>
      </c>
      <c r="Z10" s="9">
        <v>-10.039999999999999</v>
      </c>
      <c r="AA10" s="5"/>
      <c r="AB10" s="9">
        <v>-87.65</v>
      </c>
      <c r="AC10" s="5">
        <f t="shared" si="5"/>
        <v>-15.777000000000001</v>
      </c>
      <c r="AD10" s="5">
        <f t="shared" si="6"/>
        <v>-32180.197</v>
      </c>
      <c r="AE10" s="9">
        <f t="shared" si="7"/>
        <v>-43.825000000000003</v>
      </c>
      <c r="AF10" s="9">
        <f t="shared" si="8"/>
        <v>0</v>
      </c>
      <c r="AG10" s="9">
        <f t="shared" si="9"/>
        <v>-32224.022000000001</v>
      </c>
    </row>
    <row r="11" spans="1:33" x14ac:dyDescent="0.45">
      <c r="A11" s="5">
        <f t="shared" si="10"/>
        <v>9</v>
      </c>
      <c r="B11" s="5" t="s">
        <v>28</v>
      </c>
      <c r="C11" s="5" t="s">
        <v>22</v>
      </c>
      <c r="D11" s="6">
        <v>45444</v>
      </c>
      <c r="E11" s="6">
        <v>45444</v>
      </c>
      <c r="F11" s="5" t="s">
        <v>25</v>
      </c>
      <c r="G11" s="5" t="s">
        <v>29</v>
      </c>
      <c r="H11" s="5" t="s">
        <v>31</v>
      </c>
      <c r="I11" s="5"/>
      <c r="J11" s="5"/>
      <c r="K11" s="6">
        <f t="shared" si="0"/>
        <v>45444</v>
      </c>
      <c r="L11" s="5">
        <v>-3.5</v>
      </c>
      <c r="M11" s="5">
        <v>0</v>
      </c>
      <c r="N11" s="5">
        <f t="shared" si="1"/>
        <v>-3500</v>
      </c>
      <c r="O11" s="5">
        <f t="shared" si="2"/>
        <v>0</v>
      </c>
      <c r="P11" s="17">
        <v>3.3599999999999998E-2</v>
      </c>
      <c r="Q11" s="20">
        <f t="shared" si="3"/>
        <v>-3621.6887417218541</v>
      </c>
      <c r="R11" s="5">
        <f t="shared" si="4"/>
        <v>0</v>
      </c>
      <c r="S11" s="5"/>
      <c r="T11" s="5">
        <v>34687.5</v>
      </c>
      <c r="U11" s="5">
        <v>-924.35</v>
      </c>
      <c r="V11" s="9">
        <v>0</v>
      </c>
      <c r="W11" s="9">
        <v>-1180</v>
      </c>
      <c r="X11" s="9">
        <v>0</v>
      </c>
      <c r="Y11" s="9">
        <v>0</v>
      </c>
      <c r="Z11" s="9">
        <v>-8.33</v>
      </c>
      <c r="AA11" s="5"/>
      <c r="AB11" s="9">
        <v>-70</v>
      </c>
      <c r="AC11" s="5">
        <f t="shared" si="5"/>
        <v>-12.6</v>
      </c>
      <c r="AD11" s="5">
        <f t="shared" si="6"/>
        <v>32492.22</v>
      </c>
      <c r="AE11" s="9">
        <f t="shared" si="7"/>
        <v>0</v>
      </c>
      <c r="AF11" s="9">
        <f t="shared" si="8"/>
        <v>-35</v>
      </c>
      <c r="AG11" s="9">
        <f t="shared" si="9"/>
        <v>32457.22</v>
      </c>
    </row>
    <row r="12" spans="1:33" x14ac:dyDescent="0.45">
      <c r="A12" s="5">
        <f t="shared" si="10"/>
        <v>10</v>
      </c>
      <c r="B12" s="5" t="s">
        <v>28</v>
      </c>
      <c r="C12" s="5" t="s">
        <v>22</v>
      </c>
      <c r="D12" s="6">
        <v>45445</v>
      </c>
      <c r="E12" s="6">
        <v>45445</v>
      </c>
      <c r="F12" s="5" t="s">
        <v>25</v>
      </c>
      <c r="G12" s="5" t="s">
        <v>29</v>
      </c>
      <c r="H12" s="5" t="s">
        <v>31</v>
      </c>
      <c r="I12" s="5"/>
      <c r="J12" s="5"/>
      <c r="K12" s="6">
        <f t="shared" si="0"/>
        <v>45445</v>
      </c>
      <c r="L12" s="5">
        <v>-2.625</v>
      </c>
      <c r="M12" s="5">
        <v>0</v>
      </c>
      <c r="N12" s="5">
        <f t="shared" si="1"/>
        <v>-2625</v>
      </c>
      <c r="O12" s="5">
        <f t="shared" si="2"/>
        <v>0</v>
      </c>
      <c r="P12" s="17">
        <v>3.3599999999999998E-2</v>
      </c>
      <c r="Q12" s="20">
        <f t="shared" si="3"/>
        <v>-2716.2665562913908</v>
      </c>
      <c r="R12" s="5">
        <f t="shared" si="4"/>
        <v>0</v>
      </c>
      <c r="S12" s="5"/>
      <c r="T12" s="5">
        <v>26250</v>
      </c>
      <c r="U12" s="5">
        <v>-693.26</v>
      </c>
      <c r="V12" s="9">
        <v>0</v>
      </c>
      <c r="W12" s="9">
        <v>-1180</v>
      </c>
      <c r="X12" s="9">
        <v>0</v>
      </c>
      <c r="Y12" s="9">
        <v>0</v>
      </c>
      <c r="Z12" s="9">
        <v>-7.82</v>
      </c>
      <c r="AA12" s="5"/>
      <c r="AB12" s="9">
        <v>-52.5</v>
      </c>
      <c r="AC12" s="5">
        <f t="shared" si="5"/>
        <v>-9.4499999999999993</v>
      </c>
      <c r="AD12" s="5">
        <f t="shared" si="6"/>
        <v>24306.97</v>
      </c>
      <c r="AE12" s="9">
        <f t="shared" si="7"/>
        <v>0</v>
      </c>
      <c r="AF12" s="9">
        <f t="shared" si="8"/>
        <v>-26.25</v>
      </c>
      <c r="AG12" s="9">
        <f t="shared" si="9"/>
        <v>24280.720000000001</v>
      </c>
    </row>
    <row r="13" spans="1:33" x14ac:dyDescent="0.45">
      <c r="A13" s="5">
        <f t="shared" si="10"/>
        <v>11</v>
      </c>
      <c r="B13" s="5" t="s">
        <v>28</v>
      </c>
      <c r="C13" s="5" t="s">
        <v>22</v>
      </c>
      <c r="D13" s="6">
        <v>45446</v>
      </c>
      <c r="E13" s="6">
        <v>45446</v>
      </c>
      <c r="F13" s="5" t="s">
        <v>25</v>
      </c>
      <c r="G13" s="5" t="s">
        <v>29</v>
      </c>
      <c r="H13" s="5" t="s">
        <v>31</v>
      </c>
      <c r="I13" s="5"/>
      <c r="J13" s="5"/>
      <c r="K13" s="6">
        <f t="shared" si="0"/>
        <v>45446</v>
      </c>
      <c r="L13" s="5">
        <v>-3</v>
      </c>
      <c r="M13" s="5">
        <v>0</v>
      </c>
      <c r="N13" s="5">
        <f t="shared" si="1"/>
        <v>-3000</v>
      </c>
      <c r="O13" s="5">
        <f t="shared" si="2"/>
        <v>0</v>
      </c>
      <c r="P13" s="17">
        <v>3.4200000000000001E-2</v>
      </c>
      <c r="Q13" s="20">
        <f t="shared" si="3"/>
        <v>-3106.2331745703045</v>
      </c>
      <c r="R13" s="5">
        <f t="shared" si="4"/>
        <v>0</v>
      </c>
      <c r="S13" s="5"/>
      <c r="T13" s="5">
        <v>29287.54</v>
      </c>
      <c r="U13" s="5">
        <v>-792.3</v>
      </c>
      <c r="V13" s="9">
        <v>0</v>
      </c>
      <c r="W13" s="9">
        <v>-1180</v>
      </c>
      <c r="X13" s="9">
        <v>0</v>
      </c>
      <c r="Y13" s="9">
        <v>0</v>
      </c>
      <c r="Z13" s="9">
        <v>-7.6</v>
      </c>
      <c r="AA13" s="5"/>
      <c r="AB13" s="9">
        <v>-60</v>
      </c>
      <c r="AC13" s="5">
        <f t="shared" si="5"/>
        <v>-10.799999999999999</v>
      </c>
      <c r="AD13" s="5">
        <f t="shared" si="6"/>
        <v>27236.840000000004</v>
      </c>
      <c r="AE13" s="9">
        <f t="shared" si="7"/>
        <v>0</v>
      </c>
      <c r="AF13" s="9">
        <f t="shared" si="8"/>
        <v>-30</v>
      </c>
      <c r="AG13" s="9">
        <f t="shared" si="9"/>
        <v>27206.840000000004</v>
      </c>
    </row>
    <row r="14" spans="1:33" x14ac:dyDescent="0.45">
      <c r="A14" s="5">
        <f t="shared" si="10"/>
        <v>12</v>
      </c>
      <c r="B14" s="5" t="s">
        <v>28</v>
      </c>
      <c r="C14" s="5" t="s">
        <v>22</v>
      </c>
      <c r="D14" s="6">
        <v>45447</v>
      </c>
      <c r="E14" s="6">
        <v>45447</v>
      </c>
      <c r="F14" s="5" t="s">
        <v>25</v>
      </c>
      <c r="G14" s="5" t="s">
        <v>29</v>
      </c>
      <c r="H14" s="5" t="s">
        <v>31</v>
      </c>
      <c r="I14" s="5"/>
      <c r="J14" s="5"/>
      <c r="K14" s="6">
        <f t="shared" si="0"/>
        <v>45447</v>
      </c>
      <c r="L14" s="5">
        <v>-3.5</v>
      </c>
      <c r="M14" s="5">
        <v>0</v>
      </c>
      <c r="N14" s="5">
        <f t="shared" si="1"/>
        <v>-3500</v>
      </c>
      <c r="O14" s="5">
        <f t="shared" si="2"/>
        <v>0</v>
      </c>
      <c r="P14" s="17">
        <v>3.4200000000000001E-2</v>
      </c>
      <c r="Q14" s="20">
        <f t="shared" si="3"/>
        <v>-3623.9387036653552</v>
      </c>
      <c r="R14" s="5">
        <f t="shared" si="4"/>
        <v>0</v>
      </c>
      <c r="S14" s="5"/>
      <c r="T14" s="5">
        <v>34750.080000000002</v>
      </c>
      <c r="U14" s="5">
        <v>-924.35</v>
      </c>
      <c r="V14" s="9">
        <v>0</v>
      </c>
      <c r="W14" s="9">
        <v>-1180</v>
      </c>
      <c r="X14" s="9">
        <v>0</v>
      </c>
      <c r="Y14" s="9">
        <v>0</v>
      </c>
      <c r="Z14" s="9">
        <v>-7.47</v>
      </c>
      <c r="AA14" s="5"/>
      <c r="AB14" s="9">
        <v>-70</v>
      </c>
      <c r="AC14" s="5">
        <f t="shared" si="5"/>
        <v>-12.6</v>
      </c>
      <c r="AD14" s="5">
        <f t="shared" si="6"/>
        <v>32555.660000000003</v>
      </c>
      <c r="AE14" s="9">
        <f t="shared" si="7"/>
        <v>0</v>
      </c>
      <c r="AF14" s="9">
        <f t="shared" si="8"/>
        <v>-35</v>
      </c>
      <c r="AG14" s="9">
        <f t="shared" si="9"/>
        <v>32520.660000000003</v>
      </c>
    </row>
    <row r="15" spans="1:33" x14ac:dyDescent="0.45">
      <c r="A15" s="5">
        <f t="shared" si="10"/>
        <v>13</v>
      </c>
      <c r="B15" s="5" t="s">
        <v>28</v>
      </c>
      <c r="C15" s="5" t="s">
        <v>22</v>
      </c>
      <c r="D15" s="6">
        <v>45448</v>
      </c>
      <c r="E15" s="6">
        <v>45448</v>
      </c>
      <c r="F15" s="5" t="s">
        <v>25</v>
      </c>
      <c r="G15" s="5" t="s">
        <v>29</v>
      </c>
      <c r="H15" s="5" t="s">
        <v>31</v>
      </c>
      <c r="I15" s="5"/>
      <c r="J15" s="5"/>
      <c r="K15" s="6">
        <f t="shared" si="0"/>
        <v>45448</v>
      </c>
      <c r="L15" s="5">
        <v>-4</v>
      </c>
      <c r="M15" s="5">
        <v>0</v>
      </c>
      <c r="N15" s="5">
        <f t="shared" si="1"/>
        <v>-4000</v>
      </c>
      <c r="O15" s="5">
        <f t="shared" si="2"/>
        <v>0</v>
      </c>
      <c r="P15" s="17">
        <v>3.4200000000000001E-2</v>
      </c>
      <c r="Q15" s="20">
        <f t="shared" si="3"/>
        <v>-4141.6442327604063</v>
      </c>
      <c r="R15" s="5">
        <f t="shared" si="4"/>
        <v>0</v>
      </c>
      <c r="S15" s="5"/>
      <c r="T15" s="5">
        <v>39795.65</v>
      </c>
      <c r="U15" s="5">
        <v>-1056.4000000000001</v>
      </c>
      <c r="V15" s="9">
        <v>0</v>
      </c>
      <c r="W15" s="9">
        <v>-1180</v>
      </c>
      <c r="X15" s="9">
        <v>0</v>
      </c>
      <c r="Y15" s="9">
        <v>0</v>
      </c>
      <c r="Z15" s="9">
        <v>-7.84</v>
      </c>
      <c r="AA15" s="5"/>
      <c r="AB15" s="9">
        <v>-80</v>
      </c>
      <c r="AC15" s="5">
        <f t="shared" si="5"/>
        <v>-14.399999999999999</v>
      </c>
      <c r="AD15" s="5">
        <f t="shared" si="6"/>
        <v>37457.01</v>
      </c>
      <c r="AE15" s="9">
        <f t="shared" si="7"/>
        <v>0</v>
      </c>
      <c r="AF15" s="9">
        <f t="shared" si="8"/>
        <v>-40</v>
      </c>
      <c r="AG15" s="9">
        <f t="shared" si="9"/>
        <v>37417.01</v>
      </c>
    </row>
    <row r="16" spans="1:33" x14ac:dyDescent="0.45">
      <c r="A16" s="5">
        <f t="shared" si="10"/>
        <v>14</v>
      </c>
      <c r="B16" s="5" t="s">
        <v>28</v>
      </c>
      <c r="C16" s="5" t="s">
        <v>22</v>
      </c>
      <c r="D16" s="6">
        <v>45449</v>
      </c>
      <c r="E16" s="6">
        <v>45449</v>
      </c>
      <c r="F16" s="5" t="s">
        <v>25</v>
      </c>
      <c r="G16" s="5" t="s">
        <v>29</v>
      </c>
      <c r="H16" s="5" t="s">
        <v>31</v>
      </c>
      <c r="I16" s="5"/>
      <c r="J16" s="5"/>
      <c r="K16" s="6">
        <f t="shared" si="0"/>
        <v>45449</v>
      </c>
      <c r="L16" s="5">
        <v>-4.125</v>
      </c>
      <c r="M16" s="5">
        <v>0</v>
      </c>
      <c r="N16" s="5">
        <f t="shared" si="1"/>
        <v>-4125</v>
      </c>
      <c r="O16" s="5">
        <f t="shared" si="2"/>
        <v>0</v>
      </c>
      <c r="P16" s="17">
        <v>3.4200000000000001E-2</v>
      </c>
      <c r="Q16" s="20">
        <f t="shared" si="3"/>
        <v>-4271.0706150341684</v>
      </c>
      <c r="R16" s="5">
        <f t="shared" si="4"/>
        <v>0</v>
      </c>
      <c r="S16" s="5"/>
      <c r="T16" s="5">
        <v>39917.9</v>
      </c>
      <c r="U16" s="5">
        <v>-1089.4100000000001</v>
      </c>
      <c r="V16" s="9">
        <v>0</v>
      </c>
      <c r="W16" s="9">
        <v>-1180</v>
      </c>
      <c r="X16" s="9">
        <v>0</v>
      </c>
      <c r="Y16" s="9">
        <v>0</v>
      </c>
      <c r="Z16" s="9">
        <v>-7.56</v>
      </c>
      <c r="AA16" s="5"/>
      <c r="AB16" s="9">
        <v>-82.5</v>
      </c>
      <c r="AC16" s="5">
        <f t="shared" si="5"/>
        <v>-14.85</v>
      </c>
      <c r="AD16" s="5">
        <f t="shared" si="6"/>
        <v>37543.58</v>
      </c>
      <c r="AE16" s="9">
        <f t="shared" si="7"/>
        <v>0</v>
      </c>
      <c r="AF16" s="9">
        <f t="shared" si="8"/>
        <v>-41.25</v>
      </c>
      <c r="AG16" s="9">
        <f t="shared" si="9"/>
        <v>37502.33</v>
      </c>
    </row>
    <row r="17" spans="1:33" x14ac:dyDescent="0.45">
      <c r="A17" s="5">
        <f t="shared" si="10"/>
        <v>15</v>
      </c>
      <c r="B17" s="5" t="s">
        <v>28</v>
      </c>
      <c r="C17" s="5" t="s">
        <v>22</v>
      </c>
      <c r="D17" s="6">
        <v>45450</v>
      </c>
      <c r="E17" s="6">
        <v>45450</v>
      </c>
      <c r="F17" s="5" t="s">
        <v>25</v>
      </c>
      <c r="G17" s="5" t="s">
        <v>29</v>
      </c>
      <c r="H17" s="5" t="s">
        <v>31</v>
      </c>
      <c r="I17" s="5"/>
      <c r="J17" s="5"/>
      <c r="K17" s="6">
        <f t="shared" si="0"/>
        <v>45450</v>
      </c>
      <c r="L17" s="5">
        <v>-3</v>
      </c>
      <c r="M17" s="5">
        <v>0</v>
      </c>
      <c r="N17" s="5">
        <f t="shared" si="1"/>
        <v>-3000</v>
      </c>
      <c r="O17" s="5">
        <f t="shared" si="2"/>
        <v>0</v>
      </c>
      <c r="P17" s="17">
        <v>3.4200000000000001E-2</v>
      </c>
      <c r="Q17" s="20">
        <f t="shared" si="3"/>
        <v>-3106.2331745703045</v>
      </c>
      <c r="R17" s="5">
        <f t="shared" si="4"/>
        <v>0</v>
      </c>
      <c r="S17" s="5"/>
      <c r="T17" s="5">
        <v>29499.41</v>
      </c>
      <c r="U17" s="5">
        <v>-792.3</v>
      </c>
      <c r="V17" s="9">
        <v>0</v>
      </c>
      <c r="W17" s="9">
        <v>-1180</v>
      </c>
      <c r="X17" s="9">
        <v>0</v>
      </c>
      <c r="Y17" s="9">
        <v>0</v>
      </c>
      <c r="Z17" s="9">
        <v>-7.5</v>
      </c>
      <c r="AA17" s="5"/>
      <c r="AB17" s="9">
        <v>-60</v>
      </c>
      <c r="AC17" s="5">
        <f t="shared" si="5"/>
        <v>-10.799999999999999</v>
      </c>
      <c r="AD17" s="5">
        <f t="shared" si="6"/>
        <v>27448.81</v>
      </c>
      <c r="AE17" s="9">
        <f t="shared" si="7"/>
        <v>0</v>
      </c>
      <c r="AF17" s="9">
        <f t="shared" si="8"/>
        <v>-30</v>
      </c>
      <c r="AG17" s="9">
        <f t="shared" si="9"/>
        <v>27418.81</v>
      </c>
    </row>
    <row r="18" spans="1:33" x14ac:dyDescent="0.45">
      <c r="A18" s="5">
        <f t="shared" si="10"/>
        <v>16</v>
      </c>
      <c r="B18" s="5" t="s">
        <v>28</v>
      </c>
      <c r="C18" s="5" t="s">
        <v>22</v>
      </c>
      <c r="D18" s="6">
        <v>45451</v>
      </c>
      <c r="E18" s="6">
        <v>45451</v>
      </c>
      <c r="F18" s="5" t="s">
        <v>25</v>
      </c>
      <c r="G18" s="5" t="s">
        <v>29</v>
      </c>
      <c r="H18" s="5" t="s">
        <v>31</v>
      </c>
      <c r="I18" s="5"/>
      <c r="J18" s="5"/>
      <c r="K18" s="6">
        <f t="shared" si="0"/>
        <v>45451</v>
      </c>
      <c r="L18" s="5">
        <v>-2</v>
      </c>
      <c r="M18" s="5">
        <v>0</v>
      </c>
      <c r="N18" s="5">
        <f t="shared" si="1"/>
        <v>-2000</v>
      </c>
      <c r="O18" s="5">
        <f t="shared" si="2"/>
        <v>0</v>
      </c>
      <c r="P18" s="17">
        <v>3.4200000000000001E-2</v>
      </c>
      <c r="Q18" s="20">
        <f t="shared" si="3"/>
        <v>-2070.8221163802032</v>
      </c>
      <c r="R18" s="5">
        <f t="shared" si="4"/>
        <v>0</v>
      </c>
      <c r="S18" s="5"/>
      <c r="T18" s="5">
        <v>19972.47</v>
      </c>
      <c r="U18" s="5">
        <v>-528.20000000000005</v>
      </c>
      <c r="V18" s="9">
        <v>0</v>
      </c>
      <c r="W18" s="9">
        <v>-1180</v>
      </c>
      <c r="X18" s="9">
        <v>0</v>
      </c>
      <c r="Y18" s="9">
        <v>0</v>
      </c>
      <c r="Z18" s="9">
        <v>-7.33</v>
      </c>
      <c r="AA18" s="5"/>
      <c r="AB18" s="9">
        <v>-40</v>
      </c>
      <c r="AC18" s="5">
        <f t="shared" si="5"/>
        <v>-7.1999999999999993</v>
      </c>
      <c r="AD18" s="5">
        <f t="shared" si="6"/>
        <v>18209.739999999998</v>
      </c>
      <c r="AE18" s="9">
        <f t="shared" si="7"/>
        <v>0</v>
      </c>
      <c r="AF18" s="9">
        <f t="shared" si="8"/>
        <v>-20</v>
      </c>
      <c r="AG18" s="9">
        <f t="shared" si="9"/>
        <v>18189.739999999998</v>
      </c>
    </row>
    <row r="19" spans="1:33" x14ac:dyDescent="0.45">
      <c r="A19" s="5">
        <f t="shared" si="10"/>
        <v>17</v>
      </c>
      <c r="B19" s="5" t="s">
        <v>28</v>
      </c>
      <c r="C19" s="5" t="s">
        <v>22</v>
      </c>
      <c r="D19" s="6">
        <v>45452</v>
      </c>
      <c r="E19" s="6">
        <v>45452</v>
      </c>
      <c r="F19" s="5" t="s">
        <v>25</v>
      </c>
      <c r="G19" s="5" t="s">
        <v>29</v>
      </c>
      <c r="H19" s="5" t="s">
        <v>31</v>
      </c>
      <c r="I19" s="5"/>
      <c r="J19" s="5"/>
      <c r="K19" s="6">
        <f t="shared" si="0"/>
        <v>45452</v>
      </c>
      <c r="L19" s="5">
        <v>-1.1825000000000001</v>
      </c>
      <c r="M19" s="5">
        <v>0</v>
      </c>
      <c r="N19" s="5">
        <f t="shared" si="1"/>
        <v>-1182.5</v>
      </c>
      <c r="O19" s="5">
        <f t="shared" si="2"/>
        <v>0</v>
      </c>
      <c r="P19" s="17">
        <v>3.4200000000000001E-2</v>
      </c>
      <c r="Q19" s="20">
        <f t="shared" si="3"/>
        <v>-1224.373576309795</v>
      </c>
      <c r="R19" s="5">
        <f t="shared" si="4"/>
        <v>0</v>
      </c>
      <c r="S19" s="5"/>
      <c r="T19" s="5">
        <v>10871.04</v>
      </c>
      <c r="U19" s="5">
        <v>-312.3</v>
      </c>
      <c r="V19" s="9">
        <v>0</v>
      </c>
      <c r="W19" s="9">
        <v>-1180</v>
      </c>
      <c r="X19" s="9">
        <v>0</v>
      </c>
      <c r="Y19" s="9">
        <v>0</v>
      </c>
      <c r="Z19" s="9">
        <v>-7.36</v>
      </c>
      <c r="AA19" s="5"/>
      <c r="AB19" s="9">
        <v>-23.65</v>
      </c>
      <c r="AC19" s="5">
        <f t="shared" si="5"/>
        <v>-4.2569999999999997</v>
      </c>
      <c r="AD19" s="5">
        <f t="shared" si="6"/>
        <v>9343.4730000000018</v>
      </c>
      <c r="AE19" s="9">
        <f t="shared" si="7"/>
        <v>0</v>
      </c>
      <c r="AF19" s="9">
        <f t="shared" si="8"/>
        <v>-11.825000000000001</v>
      </c>
      <c r="AG19" s="9">
        <f t="shared" si="9"/>
        <v>9331.648000000001</v>
      </c>
    </row>
    <row r="20" spans="1:33" x14ac:dyDescent="0.45">
      <c r="A20" s="5">
        <f t="shared" si="10"/>
        <v>18</v>
      </c>
      <c r="B20" s="5" t="s">
        <v>28</v>
      </c>
      <c r="C20" s="5" t="s">
        <v>22</v>
      </c>
      <c r="D20" s="6">
        <v>45453</v>
      </c>
      <c r="E20" s="6">
        <v>45453</v>
      </c>
      <c r="F20" s="5" t="s">
        <v>25</v>
      </c>
      <c r="G20" s="5" t="s">
        <v>29</v>
      </c>
      <c r="H20" s="5" t="s">
        <v>31</v>
      </c>
      <c r="I20" s="5"/>
      <c r="J20" s="5"/>
      <c r="K20" s="6">
        <f t="shared" si="0"/>
        <v>45453</v>
      </c>
      <c r="L20" s="5">
        <v>-2.375</v>
      </c>
      <c r="M20" s="5">
        <v>0</v>
      </c>
      <c r="N20" s="5">
        <f t="shared" si="1"/>
        <v>-2375</v>
      </c>
      <c r="O20" s="5">
        <f t="shared" si="2"/>
        <v>0</v>
      </c>
      <c r="P20" s="18">
        <v>3.5099999999999999E-2</v>
      </c>
      <c r="Q20" s="20">
        <f t="shared" si="3"/>
        <v>-2461.3949632086228</v>
      </c>
      <c r="R20" s="5">
        <f t="shared" si="4"/>
        <v>0</v>
      </c>
      <c r="S20" s="5"/>
      <c r="T20" s="5">
        <v>23312.39</v>
      </c>
      <c r="U20" s="5">
        <v>-627.24</v>
      </c>
      <c r="V20" s="9">
        <v>0</v>
      </c>
      <c r="W20" s="9">
        <v>-1180</v>
      </c>
      <c r="X20" s="9">
        <v>0</v>
      </c>
      <c r="Y20" s="9">
        <v>0</v>
      </c>
      <c r="Z20" s="9">
        <v>-7.43</v>
      </c>
      <c r="AA20" s="5"/>
      <c r="AB20" s="9">
        <v>-47.5</v>
      </c>
      <c r="AC20" s="5">
        <f t="shared" si="5"/>
        <v>-8.5499999999999989</v>
      </c>
      <c r="AD20" s="5">
        <f t="shared" si="6"/>
        <v>21441.67</v>
      </c>
      <c r="AE20" s="9">
        <f t="shared" si="7"/>
        <v>0</v>
      </c>
      <c r="AF20" s="9">
        <f t="shared" si="8"/>
        <v>-23.75</v>
      </c>
      <c r="AG20" s="9">
        <f t="shared" si="9"/>
        <v>21417.919999999998</v>
      </c>
    </row>
    <row r="21" spans="1:33" x14ac:dyDescent="0.45">
      <c r="A21" s="5">
        <f t="shared" si="10"/>
        <v>19</v>
      </c>
      <c r="B21" s="5" t="s">
        <v>28</v>
      </c>
      <c r="C21" s="5" t="s">
        <v>22</v>
      </c>
      <c r="D21" s="6">
        <v>45455</v>
      </c>
      <c r="E21" s="6">
        <v>45455</v>
      </c>
      <c r="F21" s="5" t="s">
        <v>25</v>
      </c>
      <c r="G21" s="5" t="s">
        <v>29</v>
      </c>
      <c r="H21" s="5" t="s">
        <v>31</v>
      </c>
      <c r="I21" s="5"/>
      <c r="J21" s="5"/>
      <c r="K21" s="6">
        <f t="shared" si="0"/>
        <v>45455</v>
      </c>
      <c r="L21" s="5">
        <v>-2.5</v>
      </c>
      <c r="M21" s="5">
        <v>0</v>
      </c>
      <c r="N21" s="5">
        <f t="shared" si="1"/>
        <v>-2500</v>
      </c>
      <c r="O21" s="5">
        <f t="shared" si="2"/>
        <v>0</v>
      </c>
      <c r="P21" s="18">
        <v>3.5099999999999999E-2</v>
      </c>
      <c r="Q21" s="20">
        <f t="shared" si="3"/>
        <v>-2590.9420665353923</v>
      </c>
      <c r="R21" s="5">
        <f t="shared" si="4"/>
        <v>0</v>
      </c>
      <c r="S21" s="5"/>
      <c r="T21" s="5">
        <v>24074.93</v>
      </c>
      <c r="U21" s="5">
        <v>-660.25</v>
      </c>
      <c r="V21" s="9">
        <v>0</v>
      </c>
      <c r="W21" s="9">
        <v>-1180</v>
      </c>
      <c r="X21" s="9">
        <v>0</v>
      </c>
      <c r="Y21" s="9">
        <v>0</v>
      </c>
      <c r="Z21" s="9">
        <v>-7.05</v>
      </c>
      <c r="AA21" s="5"/>
      <c r="AB21" s="9">
        <v>-50</v>
      </c>
      <c r="AC21" s="5">
        <f t="shared" si="5"/>
        <v>-9</v>
      </c>
      <c r="AD21" s="5">
        <f t="shared" si="6"/>
        <v>22168.63</v>
      </c>
      <c r="AE21" s="9">
        <f t="shared" si="7"/>
        <v>0</v>
      </c>
      <c r="AF21" s="9">
        <f t="shared" si="8"/>
        <v>-25</v>
      </c>
      <c r="AG21" s="9">
        <f t="shared" si="9"/>
        <v>22143.63</v>
      </c>
    </row>
    <row r="22" spans="1:33" x14ac:dyDescent="0.45">
      <c r="A22" s="5">
        <f t="shared" si="10"/>
        <v>20</v>
      </c>
      <c r="B22" s="5" t="s">
        <v>28</v>
      </c>
      <c r="C22" s="6" t="s">
        <v>24</v>
      </c>
      <c r="D22" s="6">
        <v>45455</v>
      </c>
      <c r="E22" s="6">
        <v>45455</v>
      </c>
      <c r="F22" s="5" t="s">
        <v>25</v>
      </c>
      <c r="G22" s="5" t="s">
        <v>30</v>
      </c>
      <c r="H22" s="5" t="s">
        <v>31</v>
      </c>
      <c r="I22" s="5"/>
      <c r="J22" s="5"/>
      <c r="K22" s="6">
        <f t="shared" si="0"/>
        <v>45455</v>
      </c>
      <c r="L22" s="5">
        <v>0</v>
      </c>
      <c r="M22" s="5">
        <v>4</v>
      </c>
      <c r="N22" s="5">
        <f t="shared" si="1"/>
        <v>0</v>
      </c>
      <c r="O22" s="5">
        <f t="shared" si="2"/>
        <v>4000</v>
      </c>
      <c r="P22" s="18">
        <v>3.5099999999999999E-2</v>
      </c>
      <c r="Q22" s="20">
        <f t="shared" si="3"/>
        <v>0</v>
      </c>
      <c r="R22" s="5">
        <f t="shared" si="4"/>
        <v>3859.6</v>
      </c>
      <c r="S22" s="5"/>
      <c r="T22" s="5">
        <v>-16532.62</v>
      </c>
      <c r="U22" s="5">
        <v>-1056.4000000000001</v>
      </c>
      <c r="V22" s="9">
        <v>-2123.6799999999998</v>
      </c>
      <c r="W22" s="9">
        <v>-1180</v>
      </c>
      <c r="X22" s="9">
        <v>0</v>
      </c>
      <c r="Y22" s="9">
        <v>0</v>
      </c>
      <c r="Z22" s="9">
        <v>-9.9</v>
      </c>
      <c r="AA22" s="5"/>
      <c r="AB22" s="9">
        <v>-80</v>
      </c>
      <c r="AC22" s="5">
        <f t="shared" si="5"/>
        <v>-14.399999999999999</v>
      </c>
      <c r="AD22" s="5">
        <f t="shared" si="6"/>
        <v>-20997.000000000004</v>
      </c>
      <c r="AE22" s="9">
        <f t="shared" si="7"/>
        <v>-40</v>
      </c>
      <c r="AF22" s="9">
        <f t="shared" si="8"/>
        <v>0</v>
      </c>
      <c r="AG22" s="9">
        <f t="shared" si="9"/>
        <v>-21037.000000000004</v>
      </c>
    </row>
    <row r="23" spans="1:33" x14ac:dyDescent="0.45">
      <c r="A23" s="5">
        <f t="shared" si="10"/>
        <v>21</v>
      </c>
      <c r="B23" s="5" t="s">
        <v>28</v>
      </c>
      <c r="C23" s="5" t="s">
        <v>22</v>
      </c>
      <c r="D23" s="6">
        <v>45456</v>
      </c>
      <c r="E23" s="6">
        <v>45456</v>
      </c>
      <c r="F23" s="5" t="s">
        <v>25</v>
      </c>
      <c r="G23" s="5" t="s">
        <v>29</v>
      </c>
      <c r="H23" s="5" t="s">
        <v>31</v>
      </c>
      <c r="I23" s="5"/>
      <c r="J23" s="5"/>
      <c r="K23" s="6">
        <f t="shared" si="0"/>
        <v>45456</v>
      </c>
      <c r="L23" s="5">
        <v>-2.5</v>
      </c>
      <c r="M23" s="5">
        <v>0</v>
      </c>
      <c r="N23" s="5">
        <f t="shared" si="1"/>
        <v>-2500</v>
      </c>
      <c r="O23" s="5">
        <f t="shared" si="2"/>
        <v>0</v>
      </c>
      <c r="P23" s="18">
        <v>3.5099999999999999E-2</v>
      </c>
      <c r="Q23" s="20">
        <f t="shared" si="3"/>
        <v>-2590.9420665353923</v>
      </c>
      <c r="R23" s="5">
        <f t="shared" si="4"/>
        <v>0</v>
      </c>
      <c r="S23" s="5"/>
      <c r="T23" s="5">
        <v>24999.759999999998</v>
      </c>
      <c r="U23" s="5">
        <v>-660.25</v>
      </c>
      <c r="V23" s="9">
        <v>0</v>
      </c>
      <c r="W23" s="9">
        <v>-1180</v>
      </c>
      <c r="X23" s="9">
        <v>0</v>
      </c>
      <c r="Y23" s="9">
        <v>0</v>
      </c>
      <c r="Z23" s="9">
        <v>-7.25</v>
      </c>
      <c r="AA23" s="5"/>
      <c r="AB23" s="9">
        <v>-50</v>
      </c>
      <c r="AC23" s="5">
        <f t="shared" si="5"/>
        <v>-9</v>
      </c>
      <c r="AD23" s="5">
        <f t="shared" si="6"/>
        <v>23093.26</v>
      </c>
      <c r="AE23" s="9">
        <f t="shared" si="7"/>
        <v>0</v>
      </c>
      <c r="AF23" s="9">
        <f t="shared" si="8"/>
        <v>-25</v>
      </c>
      <c r="AG23" s="9">
        <f t="shared" si="9"/>
        <v>23068.26</v>
      </c>
    </row>
    <row r="24" spans="1:33" x14ac:dyDescent="0.45">
      <c r="A24" s="5">
        <f t="shared" si="10"/>
        <v>22</v>
      </c>
      <c r="B24" s="5" t="s">
        <v>28</v>
      </c>
      <c r="C24" s="6" t="s">
        <v>24</v>
      </c>
      <c r="D24" s="6">
        <v>45456</v>
      </c>
      <c r="E24" s="6">
        <v>45456</v>
      </c>
      <c r="F24" s="5" t="s">
        <v>25</v>
      </c>
      <c r="G24" s="5" t="s">
        <v>30</v>
      </c>
      <c r="H24" s="5" t="s">
        <v>31</v>
      </c>
      <c r="I24" s="5"/>
      <c r="J24" s="5"/>
      <c r="K24" s="6">
        <f t="shared" si="0"/>
        <v>45456</v>
      </c>
      <c r="L24" s="5">
        <v>0</v>
      </c>
      <c r="M24" s="5">
        <v>7.95</v>
      </c>
      <c r="N24" s="5">
        <f t="shared" si="1"/>
        <v>0</v>
      </c>
      <c r="O24" s="5">
        <f t="shared" si="2"/>
        <v>7950</v>
      </c>
      <c r="P24" s="18">
        <v>3.5099999999999999E-2</v>
      </c>
      <c r="Q24" s="20">
        <f t="shared" si="3"/>
        <v>0</v>
      </c>
      <c r="R24" s="5">
        <f t="shared" si="4"/>
        <v>7670.9549999999999</v>
      </c>
      <c r="S24" s="5"/>
      <c r="T24" s="5">
        <v>-26614.66</v>
      </c>
      <c r="U24" s="5">
        <v>-2099.64</v>
      </c>
      <c r="V24" s="9">
        <v>-4220.8</v>
      </c>
      <c r="W24" s="9">
        <v>-1180</v>
      </c>
      <c r="X24" s="9">
        <v>0</v>
      </c>
      <c r="Y24" s="9">
        <v>0</v>
      </c>
      <c r="Z24" s="9">
        <v>-9.31</v>
      </c>
      <c r="AA24" s="5"/>
      <c r="AB24" s="9">
        <v>-159</v>
      </c>
      <c r="AC24" s="5">
        <f t="shared" si="5"/>
        <v>-28.619999999999997</v>
      </c>
      <c r="AD24" s="5">
        <f t="shared" si="6"/>
        <v>-34312.03</v>
      </c>
      <c r="AE24" s="9">
        <f t="shared" si="7"/>
        <v>-79.5</v>
      </c>
      <c r="AF24" s="9">
        <f t="shared" si="8"/>
        <v>0</v>
      </c>
      <c r="AG24" s="9">
        <f t="shared" si="9"/>
        <v>-34391.53</v>
      </c>
    </row>
    <row r="25" spans="1:33" x14ac:dyDescent="0.45">
      <c r="A25" s="5">
        <f t="shared" si="10"/>
        <v>23</v>
      </c>
      <c r="B25" s="5" t="s">
        <v>28</v>
      </c>
      <c r="C25" s="5" t="s">
        <v>22</v>
      </c>
      <c r="D25" s="6">
        <v>45457</v>
      </c>
      <c r="E25" s="6">
        <v>45457</v>
      </c>
      <c r="F25" s="5" t="s">
        <v>25</v>
      </c>
      <c r="G25" s="5" t="s">
        <v>29</v>
      </c>
      <c r="H25" s="5" t="s">
        <v>31</v>
      </c>
      <c r="I25" s="5"/>
      <c r="J25" s="5"/>
      <c r="K25" s="6">
        <f t="shared" si="0"/>
        <v>45457</v>
      </c>
      <c r="L25" s="5">
        <v>-2.2250000000000001</v>
      </c>
      <c r="M25" s="5">
        <v>0</v>
      </c>
      <c r="N25" s="5">
        <f t="shared" si="1"/>
        <v>-2225</v>
      </c>
      <c r="O25" s="5">
        <f t="shared" si="2"/>
        <v>0</v>
      </c>
      <c r="P25" s="18">
        <v>3.5099999999999999E-2</v>
      </c>
      <c r="Q25" s="20">
        <f t="shared" si="3"/>
        <v>-2305.9384392164993</v>
      </c>
      <c r="R25" s="5">
        <f t="shared" si="4"/>
        <v>0</v>
      </c>
      <c r="S25" s="5"/>
      <c r="T25" s="5">
        <v>22097.23</v>
      </c>
      <c r="U25" s="5">
        <v>-587.62</v>
      </c>
      <c r="V25" s="9">
        <v>0</v>
      </c>
      <c r="W25" s="9">
        <v>-1180</v>
      </c>
      <c r="X25" s="9">
        <v>0</v>
      </c>
      <c r="Y25" s="9">
        <v>0</v>
      </c>
      <c r="Z25" s="9">
        <v>-6.95</v>
      </c>
      <c r="AA25" s="5"/>
      <c r="AB25" s="9">
        <v>-44.5</v>
      </c>
      <c r="AC25" s="5">
        <f t="shared" si="5"/>
        <v>-8.01</v>
      </c>
      <c r="AD25" s="5">
        <f t="shared" si="6"/>
        <v>20270.150000000001</v>
      </c>
      <c r="AE25" s="9">
        <f t="shared" si="7"/>
        <v>0</v>
      </c>
      <c r="AF25" s="9">
        <f t="shared" si="8"/>
        <v>-22.25</v>
      </c>
      <c r="AG25" s="9">
        <f t="shared" si="9"/>
        <v>20247.900000000001</v>
      </c>
    </row>
    <row r="26" spans="1:33" x14ac:dyDescent="0.45">
      <c r="A26" s="5">
        <f t="shared" si="10"/>
        <v>24</v>
      </c>
      <c r="B26" s="5" t="s">
        <v>28</v>
      </c>
      <c r="C26" s="6" t="s">
        <v>24</v>
      </c>
      <c r="D26" s="6">
        <v>45457</v>
      </c>
      <c r="E26" s="6">
        <v>45457</v>
      </c>
      <c r="F26" s="5" t="s">
        <v>25</v>
      </c>
      <c r="G26" s="5" t="s">
        <v>30</v>
      </c>
      <c r="H26" s="5" t="s">
        <v>31</v>
      </c>
      <c r="I26" s="5"/>
      <c r="J26" s="5"/>
      <c r="K26" s="6">
        <f t="shared" si="0"/>
        <v>45457</v>
      </c>
      <c r="L26" s="5">
        <v>0</v>
      </c>
      <c r="M26" s="5">
        <v>7.4</v>
      </c>
      <c r="N26" s="5">
        <f t="shared" si="1"/>
        <v>0</v>
      </c>
      <c r="O26" s="5">
        <f t="shared" si="2"/>
        <v>7400</v>
      </c>
      <c r="P26" s="18">
        <v>3.5099999999999999E-2</v>
      </c>
      <c r="Q26" s="20">
        <f t="shared" si="3"/>
        <v>0</v>
      </c>
      <c r="R26" s="5">
        <f t="shared" si="4"/>
        <v>7140.26</v>
      </c>
      <c r="S26" s="5"/>
      <c r="T26" s="5">
        <v>-20735.36</v>
      </c>
      <c r="U26" s="5">
        <v>-1954.4</v>
      </c>
      <c r="V26" s="9">
        <v>-3928.88</v>
      </c>
      <c r="W26" s="9">
        <v>-1180</v>
      </c>
      <c r="X26" s="9">
        <v>0</v>
      </c>
      <c r="Y26" s="9">
        <v>0</v>
      </c>
      <c r="Z26" s="9">
        <v>-9.2899999999999991</v>
      </c>
      <c r="AA26" s="5"/>
      <c r="AB26" s="9">
        <v>-148</v>
      </c>
      <c r="AC26" s="5">
        <f t="shared" si="5"/>
        <v>-26.64</v>
      </c>
      <c r="AD26" s="5">
        <f t="shared" si="6"/>
        <v>-27982.570000000003</v>
      </c>
      <c r="AE26" s="9">
        <f t="shared" si="7"/>
        <v>-74</v>
      </c>
      <c r="AF26" s="9">
        <f t="shared" si="8"/>
        <v>0</v>
      </c>
      <c r="AG26" s="9">
        <f t="shared" si="9"/>
        <v>-28056.570000000003</v>
      </c>
    </row>
    <row r="27" spans="1:33" x14ac:dyDescent="0.45">
      <c r="A27" s="5">
        <f t="shared" si="10"/>
        <v>25</v>
      </c>
      <c r="B27" s="5" t="s">
        <v>28</v>
      </c>
      <c r="C27" s="5" t="s">
        <v>22</v>
      </c>
      <c r="D27" s="6">
        <v>45460</v>
      </c>
      <c r="E27" s="6">
        <v>45460</v>
      </c>
      <c r="F27" s="5" t="s">
        <v>25</v>
      </c>
      <c r="G27" s="5" t="s">
        <v>29</v>
      </c>
      <c r="H27" s="5" t="s">
        <v>31</v>
      </c>
      <c r="I27" s="5"/>
      <c r="J27" s="5"/>
      <c r="K27" s="6">
        <f t="shared" si="0"/>
        <v>45460</v>
      </c>
      <c r="L27" s="5">
        <v>-2.6</v>
      </c>
      <c r="M27" s="5">
        <v>0</v>
      </c>
      <c r="N27" s="5">
        <f t="shared" si="1"/>
        <v>-2600</v>
      </c>
      <c r="O27" s="5">
        <f t="shared" si="2"/>
        <v>0</v>
      </c>
      <c r="P27" s="14">
        <v>3.4000000000000002E-2</v>
      </c>
      <c r="Q27" s="20">
        <f t="shared" si="3"/>
        <v>-2691.5113871635613</v>
      </c>
      <c r="R27" s="5">
        <f t="shared" si="4"/>
        <v>0</v>
      </c>
      <c r="S27" s="5"/>
      <c r="T27" s="5">
        <v>26000</v>
      </c>
      <c r="U27" s="5">
        <v>-686.66</v>
      </c>
      <c r="V27" s="9">
        <v>0</v>
      </c>
      <c r="W27" s="9">
        <v>-1180</v>
      </c>
      <c r="X27" s="9">
        <v>0</v>
      </c>
      <c r="Y27" s="9">
        <v>0</v>
      </c>
      <c r="Z27" s="9">
        <v>-6.95</v>
      </c>
      <c r="AA27" s="5"/>
      <c r="AB27" s="9">
        <v>-52</v>
      </c>
      <c r="AC27" s="5">
        <f t="shared" si="5"/>
        <v>-9.36</v>
      </c>
      <c r="AD27" s="5">
        <f t="shared" si="6"/>
        <v>24065.03</v>
      </c>
      <c r="AE27" s="9">
        <f t="shared" si="7"/>
        <v>0</v>
      </c>
      <c r="AF27" s="9">
        <f t="shared" si="8"/>
        <v>-26</v>
      </c>
      <c r="AG27" s="9">
        <f t="shared" si="9"/>
        <v>24039.03</v>
      </c>
    </row>
    <row r="28" spans="1:33" x14ac:dyDescent="0.45">
      <c r="A28" s="5">
        <f t="shared" si="10"/>
        <v>26</v>
      </c>
      <c r="B28" s="5" t="s">
        <v>28</v>
      </c>
      <c r="C28" s="5" t="s">
        <v>22</v>
      </c>
      <c r="D28" s="6">
        <v>45461</v>
      </c>
      <c r="E28" s="6">
        <v>45461</v>
      </c>
      <c r="F28" s="5" t="s">
        <v>25</v>
      </c>
      <c r="G28" s="5" t="s">
        <v>29</v>
      </c>
      <c r="H28" s="5" t="s">
        <v>31</v>
      </c>
      <c r="I28" s="5"/>
      <c r="J28" s="5"/>
      <c r="K28" s="6">
        <f t="shared" si="0"/>
        <v>45461</v>
      </c>
      <c r="L28" s="5">
        <v>-5.3</v>
      </c>
      <c r="M28" s="5">
        <v>0</v>
      </c>
      <c r="N28" s="5">
        <f t="shared" si="1"/>
        <v>-5300</v>
      </c>
      <c r="O28" s="5">
        <f t="shared" si="2"/>
        <v>0</v>
      </c>
      <c r="P28" s="14">
        <v>3.4000000000000002E-2</v>
      </c>
      <c r="Q28" s="20">
        <f t="shared" si="3"/>
        <v>-5486.5424430641824</v>
      </c>
      <c r="R28" s="5">
        <f t="shared" si="4"/>
        <v>0</v>
      </c>
      <c r="S28" s="5"/>
      <c r="T28" s="5">
        <v>53000</v>
      </c>
      <c r="U28" s="5">
        <v>-1399.73</v>
      </c>
      <c r="V28" s="9">
        <v>0</v>
      </c>
      <c r="W28" s="9">
        <v>-1180</v>
      </c>
      <c r="X28" s="9">
        <v>0</v>
      </c>
      <c r="Y28" s="9">
        <v>0</v>
      </c>
      <c r="Z28" s="9">
        <v>-6.97</v>
      </c>
      <c r="AA28" s="5"/>
      <c r="AB28" s="9">
        <v>-106</v>
      </c>
      <c r="AC28" s="5">
        <f t="shared" si="5"/>
        <v>-19.079999999999998</v>
      </c>
      <c r="AD28" s="5">
        <f t="shared" si="6"/>
        <v>50288.219999999994</v>
      </c>
      <c r="AE28" s="9">
        <f t="shared" si="7"/>
        <v>0</v>
      </c>
      <c r="AF28" s="9">
        <f t="shared" si="8"/>
        <v>-53</v>
      </c>
      <c r="AG28" s="9">
        <f t="shared" si="9"/>
        <v>50235.219999999994</v>
      </c>
    </row>
    <row r="29" spans="1:33" x14ac:dyDescent="0.45">
      <c r="A29" s="5">
        <f t="shared" si="10"/>
        <v>27</v>
      </c>
      <c r="B29" s="5" t="s">
        <v>28</v>
      </c>
      <c r="C29" s="5" t="s">
        <v>22</v>
      </c>
      <c r="D29" s="6">
        <v>45462</v>
      </c>
      <c r="E29" s="6">
        <v>45462</v>
      </c>
      <c r="F29" s="5" t="s">
        <v>25</v>
      </c>
      <c r="G29" s="5" t="s">
        <v>29</v>
      </c>
      <c r="H29" s="5" t="s">
        <v>31</v>
      </c>
      <c r="I29" s="5"/>
      <c r="J29" s="5"/>
      <c r="K29" s="6">
        <f t="shared" si="0"/>
        <v>45462</v>
      </c>
      <c r="L29" s="5">
        <v>-4.3</v>
      </c>
      <c r="M29" s="5">
        <v>0</v>
      </c>
      <c r="N29" s="5">
        <f t="shared" si="1"/>
        <v>-4300</v>
      </c>
      <c r="O29" s="5">
        <f t="shared" si="2"/>
        <v>0</v>
      </c>
      <c r="P29" s="14">
        <v>3.4000000000000002E-2</v>
      </c>
      <c r="Q29" s="20">
        <f t="shared" si="3"/>
        <v>-4451.3457556935819</v>
      </c>
      <c r="R29" s="5">
        <f t="shared" si="4"/>
        <v>0</v>
      </c>
      <c r="S29" s="5"/>
      <c r="T29" s="5">
        <v>42475.95</v>
      </c>
      <c r="U29" s="5">
        <v>-1135.6300000000001</v>
      </c>
      <c r="V29" s="9">
        <v>0</v>
      </c>
      <c r="W29" s="9">
        <v>-1180</v>
      </c>
      <c r="X29" s="9">
        <v>0</v>
      </c>
      <c r="Y29" s="9">
        <v>0</v>
      </c>
      <c r="Z29" s="9">
        <v>-6.76</v>
      </c>
      <c r="AA29" s="5"/>
      <c r="AB29" s="9">
        <v>-86</v>
      </c>
      <c r="AC29" s="5">
        <f t="shared" si="5"/>
        <v>-15.479999999999999</v>
      </c>
      <c r="AD29" s="5">
        <f t="shared" si="6"/>
        <v>40052.079999999994</v>
      </c>
      <c r="AE29" s="9">
        <f t="shared" si="7"/>
        <v>0</v>
      </c>
      <c r="AF29" s="9">
        <f t="shared" si="8"/>
        <v>-43</v>
      </c>
      <c r="AG29" s="9">
        <f t="shared" si="9"/>
        <v>40009.079999999994</v>
      </c>
    </row>
    <row r="30" spans="1:33" x14ac:dyDescent="0.45">
      <c r="A30" s="5">
        <f t="shared" si="10"/>
        <v>28</v>
      </c>
      <c r="B30" s="5" t="s">
        <v>28</v>
      </c>
      <c r="C30" s="6" t="s">
        <v>24</v>
      </c>
      <c r="D30" s="6">
        <v>45462</v>
      </c>
      <c r="E30" s="6">
        <v>45462</v>
      </c>
      <c r="F30" s="5" t="s">
        <v>25</v>
      </c>
      <c r="G30" s="5" t="s">
        <v>30</v>
      </c>
      <c r="H30" s="5" t="s">
        <v>31</v>
      </c>
      <c r="I30" s="5"/>
      <c r="J30" s="5"/>
      <c r="K30" s="6">
        <f t="shared" si="0"/>
        <v>45462</v>
      </c>
      <c r="L30" s="5">
        <v>0</v>
      </c>
      <c r="M30" s="5">
        <v>1.38</v>
      </c>
      <c r="N30" s="5">
        <f t="shared" si="1"/>
        <v>0</v>
      </c>
      <c r="O30" s="5">
        <f t="shared" si="2"/>
        <v>1380</v>
      </c>
      <c r="P30" s="14">
        <v>3.4000000000000002E-2</v>
      </c>
      <c r="Q30" s="20">
        <f t="shared" si="3"/>
        <v>0</v>
      </c>
      <c r="R30" s="5">
        <f t="shared" si="4"/>
        <v>1333.08</v>
      </c>
      <c r="S30" s="5"/>
      <c r="T30" s="5">
        <v>-13800</v>
      </c>
      <c r="U30" s="5">
        <v>-364.47</v>
      </c>
      <c r="V30" s="9">
        <v>-732.66</v>
      </c>
      <c r="W30" s="9">
        <v>-1180</v>
      </c>
      <c r="X30" s="9">
        <v>0</v>
      </c>
      <c r="Y30" s="9">
        <v>0</v>
      </c>
      <c r="Z30" s="9">
        <v>-9.6300000000000008</v>
      </c>
      <c r="AA30" s="5"/>
      <c r="AB30" s="9">
        <v>-27.6</v>
      </c>
      <c r="AC30" s="5">
        <f t="shared" si="5"/>
        <v>-4.968</v>
      </c>
      <c r="AD30" s="5">
        <f t="shared" si="6"/>
        <v>-16119.328</v>
      </c>
      <c r="AE30" s="9">
        <f t="shared" si="7"/>
        <v>-13.799999999999999</v>
      </c>
      <c r="AF30" s="9">
        <f t="shared" si="8"/>
        <v>0</v>
      </c>
      <c r="AG30" s="9">
        <f t="shared" si="9"/>
        <v>-16133.127999999999</v>
      </c>
    </row>
    <row r="31" spans="1:33" x14ac:dyDescent="0.45">
      <c r="A31" s="5">
        <f t="shared" si="10"/>
        <v>29</v>
      </c>
      <c r="B31" s="5" t="s">
        <v>28</v>
      </c>
      <c r="C31" s="5" t="s">
        <v>22</v>
      </c>
      <c r="D31" s="6">
        <v>45463</v>
      </c>
      <c r="E31" s="6">
        <v>45463</v>
      </c>
      <c r="F31" s="5" t="s">
        <v>25</v>
      </c>
      <c r="G31" s="5" t="s">
        <v>29</v>
      </c>
      <c r="H31" s="5" t="s">
        <v>31</v>
      </c>
      <c r="I31" s="5"/>
      <c r="J31" s="5"/>
      <c r="K31" s="6">
        <f t="shared" si="0"/>
        <v>45463</v>
      </c>
      <c r="L31" s="5">
        <v>-3.375</v>
      </c>
      <c r="M31" s="5">
        <v>0</v>
      </c>
      <c r="N31" s="5">
        <f t="shared" si="1"/>
        <v>-3375</v>
      </c>
      <c r="O31" s="5">
        <f t="shared" si="2"/>
        <v>0</v>
      </c>
      <c r="P31" s="14">
        <v>3.4000000000000002E-2</v>
      </c>
      <c r="Q31" s="20">
        <f t="shared" si="3"/>
        <v>-3493.7888198757764</v>
      </c>
      <c r="R31" s="5">
        <f t="shared" si="4"/>
        <v>0</v>
      </c>
      <c r="S31" s="5"/>
      <c r="T31" s="5">
        <v>31597.49</v>
      </c>
      <c r="U31" s="5">
        <v>-891.34</v>
      </c>
      <c r="V31" s="9">
        <v>0</v>
      </c>
      <c r="W31" s="9">
        <v>-1180</v>
      </c>
      <c r="X31" s="9">
        <v>0</v>
      </c>
      <c r="Y31" s="9">
        <v>0</v>
      </c>
      <c r="Z31" s="9">
        <v>-6.57</v>
      </c>
      <c r="AA31" s="5"/>
      <c r="AB31" s="9">
        <v>-67.5</v>
      </c>
      <c r="AC31" s="5">
        <f t="shared" si="5"/>
        <v>-12.15</v>
      </c>
      <c r="AD31" s="5">
        <f t="shared" si="6"/>
        <v>29439.93</v>
      </c>
      <c r="AE31" s="9">
        <f t="shared" si="7"/>
        <v>0</v>
      </c>
      <c r="AF31" s="9">
        <f t="shared" si="8"/>
        <v>-33.75</v>
      </c>
      <c r="AG31" s="9">
        <f t="shared" si="9"/>
        <v>29406.18</v>
      </c>
    </row>
    <row r="32" spans="1:33" x14ac:dyDescent="0.45">
      <c r="A32" s="5">
        <f t="shared" si="10"/>
        <v>30</v>
      </c>
      <c r="B32" s="5" t="s">
        <v>28</v>
      </c>
      <c r="C32" s="6" t="s">
        <v>24</v>
      </c>
      <c r="D32" s="6">
        <v>45463</v>
      </c>
      <c r="E32" s="6">
        <v>45463</v>
      </c>
      <c r="F32" s="5" t="s">
        <v>25</v>
      </c>
      <c r="G32" s="5" t="s">
        <v>30</v>
      </c>
      <c r="H32" s="5" t="s">
        <v>31</v>
      </c>
      <c r="I32" s="5"/>
      <c r="J32" s="5"/>
      <c r="K32" s="6">
        <f t="shared" si="0"/>
        <v>45463</v>
      </c>
      <c r="L32" s="5">
        <v>0</v>
      </c>
      <c r="M32" s="5">
        <v>24.1525</v>
      </c>
      <c r="N32" s="5">
        <f t="shared" si="1"/>
        <v>0</v>
      </c>
      <c r="O32" s="5">
        <f t="shared" si="2"/>
        <v>24152.5</v>
      </c>
      <c r="P32" s="14">
        <v>3.4000000000000002E-2</v>
      </c>
      <c r="Q32" s="20">
        <f t="shared" si="3"/>
        <v>0</v>
      </c>
      <c r="R32" s="5">
        <f t="shared" si="4"/>
        <v>23331.314999999999</v>
      </c>
      <c r="S32" s="5"/>
      <c r="T32" s="5">
        <v>-107601.69</v>
      </c>
      <c r="U32" s="5">
        <v>-6378.71</v>
      </c>
      <c r="V32" s="9">
        <v>-12823.11</v>
      </c>
      <c r="W32" s="9">
        <v>-1180</v>
      </c>
      <c r="X32" s="9">
        <v>0</v>
      </c>
      <c r="Y32" s="9">
        <v>0</v>
      </c>
      <c r="Z32" s="9">
        <v>-9.23</v>
      </c>
      <c r="AA32" s="5"/>
      <c r="AB32" s="9">
        <v>-483.05</v>
      </c>
      <c r="AC32" s="5">
        <f t="shared" si="5"/>
        <v>-86.948999999999998</v>
      </c>
      <c r="AD32" s="5">
        <f t="shared" si="6"/>
        <v>-128562.739</v>
      </c>
      <c r="AE32" s="9">
        <f t="shared" si="7"/>
        <v>-241.52500000000001</v>
      </c>
      <c r="AF32" s="9">
        <f t="shared" si="8"/>
        <v>0</v>
      </c>
      <c r="AG32" s="9">
        <f t="shared" si="9"/>
        <v>-128804.264</v>
      </c>
    </row>
    <row r="33" spans="1:33" x14ac:dyDescent="0.45">
      <c r="A33" s="5">
        <f t="shared" si="10"/>
        <v>31</v>
      </c>
      <c r="B33" s="5" t="s">
        <v>28</v>
      </c>
      <c r="C33" s="6" t="s">
        <v>24</v>
      </c>
      <c r="D33" s="6">
        <v>45464</v>
      </c>
      <c r="E33" s="6">
        <v>45464</v>
      </c>
      <c r="F33" s="5" t="s">
        <v>25</v>
      </c>
      <c r="G33" s="5" t="s">
        <v>30</v>
      </c>
      <c r="H33" s="5" t="s">
        <v>31</v>
      </c>
      <c r="I33" s="5"/>
      <c r="J33" s="5"/>
      <c r="K33" s="6">
        <f t="shared" si="0"/>
        <v>45464</v>
      </c>
      <c r="L33" s="5">
        <v>0</v>
      </c>
      <c r="M33" s="5">
        <v>7.4550000000000001</v>
      </c>
      <c r="N33" s="5">
        <f t="shared" si="1"/>
        <v>0</v>
      </c>
      <c r="O33" s="5">
        <f t="shared" si="2"/>
        <v>7455</v>
      </c>
      <c r="P33" s="14">
        <v>3.4000000000000002E-2</v>
      </c>
      <c r="Q33" s="20">
        <f t="shared" si="3"/>
        <v>0</v>
      </c>
      <c r="R33" s="5">
        <f t="shared" si="4"/>
        <v>7201.53</v>
      </c>
      <c r="S33" s="5"/>
      <c r="T33" s="5">
        <v>-51640.7</v>
      </c>
      <c r="U33" s="5">
        <v>-1968.92</v>
      </c>
      <c r="V33" s="9">
        <v>-3958.05</v>
      </c>
      <c r="W33" s="9">
        <v>-1180</v>
      </c>
      <c r="X33" s="9">
        <v>0</v>
      </c>
      <c r="Y33" s="9">
        <v>0</v>
      </c>
      <c r="Z33" s="9">
        <v>-8.52</v>
      </c>
      <c r="AA33" s="5"/>
      <c r="AB33" s="9">
        <v>-149.1</v>
      </c>
      <c r="AC33" s="5">
        <f t="shared" si="5"/>
        <v>-26.837999999999997</v>
      </c>
      <c r="AD33" s="5">
        <f t="shared" si="6"/>
        <v>-58932.127999999997</v>
      </c>
      <c r="AE33" s="9">
        <f t="shared" si="7"/>
        <v>-74.55</v>
      </c>
      <c r="AF33" s="9">
        <f t="shared" si="8"/>
        <v>0</v>
      </c>
      <c r="AG33" s="9">
        <f t="shared" si="9"/>
        <v>-59006.678</v>
      </c>
    </row>
    <row r="34" spans="1:33" x14ac:dyDescent="0.45">
      <c r="A34" s="5">
        <f t="shared" si="10"/>
        <v>32</v>
      </c>
      <c r="B34" s="5" t="s">
        <v>28</v>
      </c>
      <c r="C34" s="6" t="s">
        <v>24</v>
      </c>
      <c r="D34" s="6">
        <v>45465</v>
      </c>
      <c r="E34" s="6">
        <v>45465</v>
      </c>
      <c r="F34" s="5" t="s">
        <v>25</v>
      </c>
      <c r="G34" s="5" t="s">
        <v>30</v>
      </c>
      <c r="H34" s="5" t="s">
        <v>31</v>
      </c>
      <c r="I34" s="5"/>
      <c r="J34" s="5"/>
      <c r="K34" s="6">
        <f t="shared" si="0"/>
        <v>45465</v>
      </c>
      <c r="L34" s="5">
        <v>0</v>
      </c>
      <c r="M34" s="5">
        <v>3.5249999999999999</v>
      </c>
      <c r="N34" s="5">
        <f t="shared" si="1"/>
        <v>0</v>
      </c>
      <c r="O34" s="5">
        <f t="shared" si="2"/>
        <v>3525</v>
      </c>
      <c r="P34" s="14">
        <v>3.4000000000000002E-2</v>
      </c>
      <c r="Q34" s="20">
        <f t="shared" si="3"/>
        <v>0</v>
      </c>
      <c r="R34" s="5">
        <f t="shared" si="4"/>
        <v>3405.15</v>
      </c>
      <c r="S34" s="5"/>
      <c r="T34" s="5">
        <v>-26392.68</v>
      </c>
      <c r="U34" s="5">
        <v>-930.95</v>
      </c>
      <c r="V34" s="9">
        <v>-1871.51</v>
      </c>
      <c r="W34" s="9">
        <v>-1180</v>
      </c>
      <c r="X34" s="9">
        <v>0</v>
      </c>
      <c r="Y34" s="9">
        <v>0</v>
      </c>
      <c r="Z34" s="9">
        <v>-9.4499999999999993</v>
      </c>
      <c r="AA34" s="5"/>
      <c r="AB34" s="9">
        <v>-70.5</v>
      </c>
      <c r="AC34" s="5">
        <f t="shared" si="5"/>
        <v>-12.69</v>
      </c>
      <c r="AD34" s="5">
        <f t="shared" si="6"/>
        <v>-30467.78</v>
      </c>
      <c r="AE34" s="9">
        <f t="shared" si="7"/>
        <v>-35.25</v>
      </c>
      <c r="AF34" s="9">
        <f t="shared" si="8"/>
        <v>0</v>
      </c>
      <c r="AG34" s="9">
        <f t="shared" si="9"/>
        <v>-30503.03</v>
      </c>
    </row>
    <row r="35" spans="1:33" x14ac:dyDescent="0.45">
      <c r="A35" s="5">
        <f t="shared" si="10"/>
        <v>33</v>
      </c>
      <c r="B35" s="5" t="s">
        <v>28</v>
      </c>
      <c r="C35" s="6" t="s">
        <v>24</v>
      </c>
      <c r="D35" s="6">
        <v>45466</v>
      </c>
      <c r="E35" s="6">
        <v>45466</v>
      </c>
      <c r="F35" s="5" t="s">
        <v>25</v>
      </c>
      <c r="G35" s="5" t="s">
        <v>30</v>
      </c>
      <c r="H35" s="5" t="s">
        <v>31</v>
      </c>
      <c r="I35" s="5"/>
      <c r="J35" s="5"/>
      <c r="K35" s="6">
        <f t="shared" ref="K35:K66" si="11">E35</f>
        <v>45466</v>
      </c>
      <c r="L35" s="5">
        <v>0</v>
      </c>
      <c r="M35" s="5">
        <v>3.2174999999999998</v>
      </c>
      <c r="N35" s="5">
        <f t="shared" ref="N35:N66" si="12">L35*1000</f>
        <v>0</v>
      </c>
      <c r="O35" s="5">
        <f t="shared" ref="O35:O66" si="13">M35*1000</f>
        <v>3217.5</v>
      </c>
      <c r="P35" s="14">
        <v>3.4000000000000002E-2</v>
      </c>
      <c r="Q35" s="20">
        <f t="shared" ref="Q35:Q66" si="14">N35/(1-P35)</f>
        <v>0</v>
      </c>
      <c r="R35" s="5">
        <f t="shared" ref="R35:R66" si="15">O35*(1-P35)</f>
        <v>3108.105</v>
      </c>
      <c r="S35" s="5"/>
      <c r="T35" s="5">
        <v>-19951.95</v>
      </c>
      <c r="U35" s="5">
        <v>-849.77</v>
      </c>
      <c r="V35" s="9">
        <v>-1708.33</v>
      </c>
      <c r="W35" s="9">
        <v>-1180</v>
      </c>
      <c r="X35" s="9">
        <v>0</v>
      </c>
      <c r="Y35" s="9">
        <v>0</v>
      </c>
      <c r="Z35" s="9">
        <v>-9.31</v>
      </c>
      <c r="AA35" s="5"/>
      <c r="AB35" s="9">
        <v>-64.349999999999994</v>
      </c>
      <c r="AC35" s="5">
        <f t="shared" si="5"/>
        <v>-11.582999999999998</v>
      </c>
      <c r="AD35" s="5">
        <f t="shared" si="6"/>
        <v>-23775.293000000001</v>
      </c>
      <c r="AE35" s="9">
        <f t="shared" ref="AE35:AE66" si="16">-M35*10</f>
        <v>-32.174999999999997</v>
      </c>
      <c r="AF35" s="9">
        <f t="shared" ref="AF35:AF66" si="17">L35*10</f>
        <v>0</v>
      </c>
      <c r="AG35" s="9">
        <f t="shared" ref="AG35:AG66" si="18">AD35+AE35+AF35</f>
        <v>-23807.468000000001</v>
      </c>
    </row>
    <row r="36" spans="1:33" x14ac:dyDescent="0.45">
      <c r="A36" s="5">
        <f t="shared" si="10"/>
        <v>34</v>
      </c>
      <c r="B36" s="5" t="s">
        <v>28</v>
      </c>
      <c r="C36" s="6" t="s">
        <v>24</v>
      </c>
      <c r="D36" s="6">
        <v>45467</v>
      </c>
      <c r="E36" s="6">
        <v>45467</v>
      </c>
      <c r="F36" s="5" t="s">
        <v>25</v>
      </c>
      <c r="G36" s="5" t="s">
        <v>30</v>
      </c>
      <c r="H36" s="5" t="s">
        <v>31</v>
      </c>
      <c r="I36" s="5"/>
      <c r="J36" s="5"/>
      <c r="K36" s="6">
        <f t="shared" si="11"/>
        <v>45467</v>
      </c>
      <c r="L36" s="5">
        <v>0</v>
      </c>
      <c r="M36" s="5">
        <v>3.8475000000000001</v>
      </c>
      <c r="N36" s="5">
        <f t="shared" si="12"/>
        <v>0</v>
      </c>
      <c r="O36" s="5">
        <f t="shared" si="13"/>
        <v>3847.5</v>
      </c>
      <c r="P36" s="14">
        <v>3.5299999999999998E-2</v>
      </c>
      <c r="Q36" s="20">
        <f t="shared" si="14"/>
        <v>0</v>
      </c>
      <c r="R36" s="5">
        <f t="shared" si="15"/>
        <v>3711.68325</v>
      </c>
      <c r="S36" s="5"/>
      <c r="T36" s="5">
        <v>-33911.25</v>
      </c>
      <c r="U36" s="5">
        <v>-1016.12</v>
      </c>
      <c r="V36" s="9">
        <v>-2042.71</v>
      </c>
      <c r="W36" s="9">
        <v>-1180</v>
      </c>
      <c r="X36" s="9">
        <v>0</v>
      </c>
      <c r="Y36" s="9">
        <v>0</v>
      </c>
      <c r="Z36" s="9">
        <v>-9.6</v>
      </c>
      <c r="AA36" s="5"/>
      <c r="AB36" s="9">
        <v>-76.95</v>
      </c>
      <c r="AC36" s="5">
        <f t="shared" si="5"/>
        <v>-13.851000000000001</v>
      </c>
      <c r="AD36" s="5">
        <f t="shared" si="6"/>
        <v>-38250.481</v>
      </c>
      <c r="AE36" s="9">
        <f t="shared" si="16"/>
        <v>-38.475000000000001</v>
      </c>
      <c r="AF36" s="9">
        <f t="shared" si="17"/>
        <v>0</v>
      </c>
      <c r="AG36" s="9">
        <f t="shared" si="18"/>
        <v>-38288.955999999998</v>
      </c>
    </row>
    <row r="37" spans="1:33" x14ac:dyDescent="0.45">
      <c r="A37" s="5">
        <f t="shared" si="10"/>
        <v>35</v>
      </c>
      <c r="B37" s="5" t="s">
        <v>28</v>
      </c>
      <c r="C37" s="5" t="s">
        <v>22</v>
      </c>
      <c r="D37" s="6">
        <v>45469</v>
      </c>
      <c r="E37" s="6">
        <v>45469</v>
      </c>
      <c r="F37" s="5" t="s">
        <v>25</v>
      </c>
      <c r="G37" s="5" t="s">
        <v>29</v>
      </c>
      <c r="H37" s="5" t="s">
        <v>31</v>
      </c>
      <c r="I37" s="5"/>
      <c r="J37" s="5"/>
      <c r="K37" s="6">
        <f t="shared" si="11"/>
        <v>45469</v>
      </c>
      <c r="L37" s="5">
        <v>-3.2</v>
      </c>
      <c r="M37" s="5">
        <v>0</v>
      </c>
      <c r="N37" s="5">
        <f t="shared" si="12"/>
        <v>-3200</v>
      </c>
      <c r="O37" s="5">
        <f t="shared" si="13"/>
        <v>0</v>
      </c>
      <c r="P37" s="14">
        <v>3.5299999999999998E-2</v>
      </c>
      <c r="Q37" s="20">
        <f t="shared" si="14"/>
        <v>-3317.0933969109569</v>
      </c>
      <c r="R37" s="5">
        <f t="shared" si="15"/>
        <v>0</v>
      </c>
      <c r="S37" s="5"/>
      <c r="T37" s="5">
        <v>31723.85</v>
      </c>
      <c r="U37" s="5">
        <v>-845.12</v>
      </c>
      <c r="V37" s="9">
        <v>0</v>
      </c>
      <c r="W37" s="9">
        <v>-1180</v>
      </c>
      <c r="X37" s="9">
        <v>0</v>
      </c>
      <c r="Y37" s="9">
        <v>0</v>
      </c>
      <c r="Z37" s="9">
        <v>-6.97</v>
      </c>
      <c r="AA37" s="5"/>
      <c r="AB37" s="9">
        <v>-64</v>
      </c>
      <c r="AC37" s="5">
        <f t="shared" si="5"/>
        <v>-11.52</v>
      </c>
      <c r="AD37" s="5">
        <f t="shared" si="6"/>
        <v>29616.239999999998</v>
      </c>
      <c r="AE37" s="9">
        <f t="shared" si="16"/>
        <v>0</v>
      </c>
      <c r="AF37" s="9">
        <f t="shared" si="17"/>
        <v>-32</v>
      </c>
      <c r="AG37" s="9">
        <f t="shared" si="18"/>
        <v>29584.239999999998</v>
      </c>
    </row>
    <row r="38" spans="1:33" x14ac:dyDescent="0.45">
      <c r="A38" s="5">
        <f t="shared" si="10"/>
        <v>36</v>
      </c>
      <c r="B38" s="5" t="s">
        <v>28</v>
      </c>
      <c r="C38" s="6" t="s">
        <v>24</v>
      </c>
      <c r="D38" s="6">
        <v>45469</v>
      </c>
      <c r="E38" s="6">
        <v>45469</v>
      </c>
      <c r="F38" s="5" t="s">
        <v>25</v>
      </c>
      <c r="G38" s="5" t="s">
        <v>30</v>
      </c>
      <c r="H38" s="5" t="s">
        <v>31</v>
      </c>
      <c r="I38" s="5"/>
      <c r="J38" s="5"/>
      <c r="K38" s="6">
        <f t="shared" si="11"/>
        <v>45469</v>
      </c>
      <c r="L38" s="5">
        <v>0</v>
      </c>
      <c r="M38" s="5">
        <v>8.4499999999999993</v>
      </c>
      <c r="N38" s="5">
        <f t="shared" si="12"/>
        <v>0</v>
      </c>
      <c r="O38" s="5">
        <f t="shared" si="13"/>
        <v>8450</v>
      </c>
      <c r="P38" s="14">
        <v>3.5299999999999998E-2</v>
      </c>
      <c r="Q38" s="20">
        <f t="shared" si="14"/>
        <v>0</v>
      </c>
      <c r="R38" s="5">
        <f t="shared" si="15"/>
        <v>8151.7150000000001</v>
      </c>
      <c r="S38" s="5"/>
      <c r="T38" s="5">
        <v>-45509.98</v>
      </c>
      <c r="U38" s="5">
        <v>-2231.66</v>
      </c>
      <c r="V38" s="9">
        <v>-4486.29</v>
      </c>
      <c r="W38" s="9">
        <v>-1180</v>
      </c>
      <c r="X38" s="9">
        <v>0</v>
      </c>
      <c r="Y38" s="9">
        <v>0</v>
      </c>
      <c r="Z38" s="9">
        <v>-9.26</v>
      </c>
      <c r="AA38" s="5"/>
      <c r="AB38" s="9">
        <v>-169</v>
      </c>
      <c r="AC38" s="5">
        <f t="shared" si="5"/>
        <v>-30.419999999999998</v>
      </c>
      <c r="AD38" s="5">
        <f t="shared" si="6"/>
        <v>-53616.61</v>
      </c>
      <c r="AE38" s="9">
        <f t="shared" si="16"/>
        <v>-84.5</v>
      </c>
      <c r="AF38" s="9">
        <f t="shared" si="17"/>
        <v>0</v>
      </c>
      <c r="AG38" s="9">
        <f t="shared" si="18"/>
        <v>-53701.11</v>
      </c>
    </row>
    <row r="39" spans="1:33" x14ac:dyDescent="0.45">
      <c r="A39" s="5">
        <f t="shared" si="10"/>
        <v>37</v>
      </c>
      <c r="B39" s="5" t="s">
        <v>28</v>
      </c>
      <c r="C39" s="5" t="s">
        <v>22</v>
      </c>
      <c r="D39" s="6">
        <v>45470</v>
      </c>
      <c r="E39" s="6">
        <v>45470</v>
      </c>
      <c r="F39" s="5" t="s">
        <v>25</v>
      </c>
      <c r="G39" s="5" t="s">
        <v>29</v>
      </c>
      <c r="H39" s="5" t="s">
        <v>31</v>
      </c>
      <c r="I39" s="5"/>
      <c r="J39" s="5"/>
      <c r="K39" s="6">
        <f t="shared" si="11"/>
        <v>45470</v>
      </c>
      <c r="L39" s="5">
        <v>-2.6</v>
      </c>
      <c r="M39" s="5">
        <v>0</v>
      </c>
      <c r="N39" s="5">
        <f t="shared" si="12"/>
        <v>-2600</v>
      </c>
      <c r="O39" s="5">
        <f t="shared" si="13"/>
        <v>0</v>
      </c>
      <c r="P39" s="14">
        <v>3.5299999999999998E-2</v>
      </c>
      <c r="Q39" s="20">
        <f t="shared" si="14"/>
        <v>-2695.1383849901522</v>
      </c>
      <c r="R39" s="5">
        <f t="shared" si="15"/>
        <v>0</v>
      </c>
      <c r="S39" s="5"/>
      <c r="T39" s="5">
        <v>26000</v>
      </c>
      <c r="U39" s="5">
        <v>-686.66</v>
      </c>
      <c r="V39" s="9">
        <v>0</v>
      </c>
      <c r="W39" s="9">
        <v>-1180</v>
      </c>
      <c r="X39" s="9">
        <v>0</v>
      </c>
      <c r="Y39" s="9">
        <v>0</v>
      </c>
      <c r="Z39" s="9">
        <v>-6.78</v>
      </c>
      <c r="AA39" s="5"/>
      <c r="AB39" s="9">
        <v>-52</v>
      </c>
      <c r="AC39" s="5">
        <f t="shared" si="5"/>
        <v>-9.36</v>
      </c>
      <c r="AD39" s="5">
        <f t="shared" si="6"/>
        <v>24065.200000000001</v>
      </c>
      <c r="AE39" s="9">
        <f t="shared" si="16"/>
        <v>0</v>
      </c>
      <c r="AF39" s="9">
        <f t="shared" si="17"/>
        <v>-26</v>
      </c>
      <c r="AG39" s="9">
        <f t="shared" si="18"/>
        <v>24039.200000000001</v>
      </c>
    </row>
    <row r="40" spans="1:33" x14ac:dyDescent="0.45">
      <c r="A40" s="5">
        <f t="shared" si="10"/>
        <v>38</v>
      </c>
      <c r="B40" s="5" t="s">
        <v>28</v>
      </c>
      <c r="C40" s="6" t="s">
        <v>24</v>
      </c>
      <c r="D40" s="6">
        <v>45470</v>
      </c>
      <c r="E40" s="6">
        <v>45470</v>
      </c>
      <c r="F40" s="5" t="s">
        <v>25</v>
      </c>
      <c r="G40" s="5" t="s">
        <v>30</v>
      </c>
      <c r="H40" s="5" t="s">
        <v>31</v>
      </c>
      <c r="I40" s="5"/>
      <c r="J40" s="5"/>
      <c r="K40" s="6">
        <f t="shared" si="11"/>
        <v>45470</v>
      </c>
      <c r="L40" s="5">
        <v>0</v>
      </c>
      <c r="M40" s="5">
        <v>7.28</v>
      </c>
      <c r="N40" s="5">
        <f t="shared" si="12"/>
        <v>0</v>
      </c>
      <c r="O40" s="5">
        <f t="shared" si="13"/>
        <v>7280</v>
      </c>
      <c r="P40" s="14">
        <v>3.5299999999999998E-2</v>
      </c>
      <c r="Q40" s="20">
        <f t="shared" si="14"/>
        <v>0</v>
      </c>
      <c r="R40" s="5">
        <f t="shared" si="15"/>
        <v>7023.0159999999996</v>
      </c>
      <c r="S40" s="5"/>
      <c r="T40" s="5">
        <v>-39603.71</v>
      </c>
      <c r="U40" s="5">
        <v>-1922.71</v>
      </c>
      <c r="V40" s="9">
        <v>-3869.5</v>
      </c>
      <c r="W40" s="9">
        <v>-1180</v>
      </c>
      <c r="X40" s="9">
        <v>0</v>
      </c>
      <c r="Y40" s="9">
        <v>0</v>
      </c>
      <c r="Z40" s="9">
        <v>-9.1199999999999992</v>
      </c>
      <c r="AA40" s="5"/>
      <c r="AB40" s="9">
        <v>-145.6</v>
      </c>
      <c r="AC40" s="5">
        <f t="shared" si="5"/>
        <v>-26.207999999999998</v>
      </c>
      <c r="AD40" s="5">
        <f t="shared" si="6"/>
        <v>-46756.847999999998</v>
      </c>
      <c r="AE40" s="9">
        <f t="shared" si="16"/>
        <v>-72.8</v>
      </c>
      <c r="AF40" s="9">
        <f t="shared" si="17"/>
        <v>0</v>
      </c>
      <c r="AG40" s="9">
        <f t="shared" si="18"/>
        <v>-46829.648000000001</v>
      </c>
    </row>
    <row r="41" spans="1:33" x14ac:dyDescent="0.45">
      <c r="A41" s="5">
        <f t="shared" si="10"/>
        <v>39</v>
      </c>
      <c r="B41" s="5" t="s">
        <v>28</v>
      </c>
      <c r="C41" s="5" t="s">
        <v>22</v>
      </c>
      <c r="D41" s="6">
        <v>45471</v>
      </c>
      <c r="E41" s="6">
        <v>45471</v>
      </c>
      <c r="F41" s="5" t="s">
        <v>25</v>
      </c>
      <c r="G41" s="5" t="s">
        <v>30</v>
      </c>
      <c r="H41" s="5" t="s">
        <v>31</v>
      </c>
      <c r="I41" s="5"/>
      <c r="J41" s="5"/>
      <c r="K41" s="6">
        <f t="shared" si="11"/>
        <v>45471</v>
      </c>
      <c r="L41" s="5">
        <v>0</v>
      </c>
      <c r="M41" s="5">
        <v>6.0975000000000001</v>
      </c>
      <c r="N41" s="5">
        <f t="shared" si="12"/>
        <v>0</v>
      </c>
      <c r="O41" s="5">
        <f t="shared" si="13"/>
        <v>6097.5</v>
      </c>
      <c r="P41" s="14">
        <v>3.5299999999999998E-2</v>
      </c>
      <c r="Q41" s="20">
        <f t="shared" si="14"/>
        <v>0</v>
      </c>
      <c r="R41" s="5">
        <f t="shared" si="15"/>
        <v>5882.2582499999999</v>
      </c>
      <c r="S41" s="5"/>
      <c r="T41" s="5">
        <v>-49261.78</v>
      </c>
      <c r="U41" s="5">
        <v>-1610.35</v>
      </c>
      <c r="V41" s="9">
        <v>-3240.95</v>
      </c>
      <c r="W41" s="9">
        <v>-1180</v>
      </c>
      <c r="X41" s="9">
        <v>0</v>
      </c>
      <c r="Y41" s="9">
        <v>0</v>
      </c>
      <c r="Z41" s="9">
        <v>-7.25</v>
      </c>
      <c r="AA41" s="5"/>
      <c r="AB41" s="9">
        <v>-121.95</v>
      </c>
      <c r="AC41" s="5">
        <f t="shared" si="5"/>
        <v>-21.951000000000001</v>
      </c>
      <c r="AD41" s="5">
        <f t="shared" si="6"/>
        <v>-55444.230999999992</v>
      </c>
      <c r="AE41" s="9">
        <f t="shared" si="16"/>
        <v>-60.975000000000001</v>
      </c>
      <c r="AF41" s="9">
        <f t="shared" si="17"/>
        <v>0</v>
      </c>
      <c r="AG41" s="9">
        <f t="shared" si="18"/>
        <v>-55505.205999999991</v>
      </c>
    </row>
    <row r="42" spans="1:33" x14ac:dyDescent="0.45">
      <c r="A42" s="5">
        <f t="shared" si="10"/>
        <v>40</v>
      </c>
      <c r="B42" s="5" t="s">
        <v>28</v>
      </c>
      <c r="C42" s="6" t="s">
        <v>24</v>
      </c>
      <c r="D42" s="6">
        <v>45471</v>
      </c>
      <c r="E42" s="6">
        <v>45471</v>
      </c>
      <c r="F42" s="5" t="s">
        <v>25</v>
      </c>
      <c r="G42" s="5" t="s">
        <v>30</v>
      </c>
      <c r="H42" s="5" t="s">
        <v>31</v>
      </c>
      <c r="I42" s="5"/>
      <c r="J42" s="5"/>
      <c r="K42" s="6">
        <f t="shared" si="11"/>
        <v>45471</v>
      </c>
      <c r="L42" s="5">
        <v>0</v>
      </c>
      <c r="M42" s="5">
        <v>2.8025000000000002</v>
      </c>
      <c r="N42" s="5">
        <f t="shared" si="12"/>
        <v>0</v>
      </c>
      <c r="O42" s="5">
        <f t="shared" si="13"/>
        <v>2802.5</v>
      </c>
      <c r="P42" s="14">
        <v>3.5299999999999998E-2</v>
      </c>
      <c r="Q42" s="20">
        <f t="shared" si="14"/>
        <v>0</v>
      </c>
      <c r="R42" s="5">
        <f t="shared" si="15"/>
        <v>2703.5717500000001</v>
      </c>
      <c r="S42" s="5"/>
      <c r="T42" s="5">
        <v>-14515.51</v>
      </c>
      <c r="U42" s="5">
        <v>-740.16</v>
      </c>
      <c r="V42" s="9">
        <v>-1489.6</v>
      </c>
      <c r="W42" s="9">
        <v>-1180</v>
      </c>
      <c r="X42" s="9">
        <v>0</v>
      </c>
      <c r="Y42" s="9">
        <v>0</v>
      </c>
      <c r="Z42" s="9">
        <v>-8.68</v>
      </c>
      <c r="AA42" s="5"/>
      <c r="AB42" s="9">
        <v>-56.05</v>
      </c>
      <c r="AC42" s="5">
        <f t="shared" si="5"/>
        <v>-10.088999999999999</v>
      </c>
      <c r="AD42" s="5">
        <f t="shared" si="6"/>
        <v>-18000.089</v>
      </c>
      <c r="AE42" s="9">
        <f t="shared" si="16"/>
        <v>-28.025000000000002</v>
      </c>
      <c r="AF42" s="9">
        <f t="shared" si="17"/>
        <v>0</v>
      </c>
      <c r="AG42" s="9">
        <f t="shared" si="18"/>
        <v>-18028.114000000001</v>
      </c>
    </row>
    <row r="43" spans="1:33" x14ac:dyDescent="0.45">
      <c r="A43" s="5">
        <f t="shared" si="10"/>
        <v>41</v>
      </c>
      <c r="B43" s="5" t="s">
        <v>28</v>
      </c>
      <c r="C43" s="6" t="s">
        <v>24</v>
      </c>
      <c r="D43" s="6">
        <v>45473</v>
      </c>
      <c r="E43" s="6">
        <v>45473</v>
      </c>
      <c r="F43" s="5" t="s">
        <v>25</v>
      </c>
      <c r="G43" s="5" t="s">
        <v>30</v>
      </c>
      <c r="H43" s="5" t="s">
        <v>31</v>
      </c>
      <c r="I43" s="5"/>
      <c r="J43" s="5"/>
      <c r="K43" s="6">
        <f t="shared" si="11"/>
        <v>45473</v>
      </c>
      <c r="L43" s="5">
        <v>0</v>
      </c>
      <c r="M43" s="5">
        <v>7.4249999999999998</v>
      </c>
      <c r="N43" s="5">
        <f t="shared" si="12"/>
        <v>0</v>
      </c>
      <c r="O43" s="5">
        <f t="shared" si="13"/>
        <v>7425</v>
      </c>
      <c r="P43" s="14">
        <v>3.5299999999999998E-2</v>
      </c>
      <c r="Q43" s="20">
        <f t="shared" si="14"/>
        <v>0</v>
      </c>
      <c r="R43" s="5">
        <f t="shared" si="15"/>
        <v>7162.8975</v>
      </c>
      <c r="S43" s="5"/>
      <c r="T43" s="5">
        <v>-26117.1</v>
      </c>
      <c r="U43" s="5">
        <v>-1960.99</v>
      </c>
      <c r="V43" s="9">
        <v>-3946.54</v>
      </c>
      <c r="W43" s="9">
        <v>-1180</v>
      </c>
      <c r="X43" s="9">
        <v>0</v>
      </c>
      <c r="Y43" s="9">
        <v>0</v>
      </c>
      <c r="Z43" s="9">
        <v>-9.7799999999999994</v>
      </c>
      <c r="AA43" s="5"/>
      <c r="AB43" s="9">
        <v>-148.5</v>
      </c>
      <c r="AC43" s="5">
        <f t="shared" si="5"/>
        <v>-26.73</v>
      </c>
      <c r="AD43" s="5">
        <f t="shared" si="6"/>
        <v>-33389.640000000007</v>
      </c>
      <c r="AE43" s="9">
        <f t="shared" si="16"/>
        <v>-74.25</v>
      </c>
      <c r="AF43" s="9">
        <f t="shared" si="17"/>
        <v>0</v>
      </c>
      <c r="AG43" s="9">
        <f t="shared" si="18"/>
        <v>-33463.890000000007</v>
      </c>
    </row>
    <row r="44" spans="1:33" x14ac:dyDescent="0.45">
      <c r="A44" s="5">
        <f t="shared" si="10"/>
        <v>42</v>
      </c>
      <c r="B44" s="5" t="s">
        <v>28</v>
      </c>
      <c r="C44" s="6" t="s">
        <v>24</v>
      </c>
      <c r="D44" s="6">
        <v>45474</v>
      </c>
      <c r="E44" s="6">
        <v>45474</v>
      </c>
      <c r="F44" s="5" t="s">
        <v>25</v>
      </c>
      <c r="G44" s="5" t="s">
        <v>30</v>
      </c>
      <c r="H44" s="5" t="s">
        <v>31</v>
      </c>
      <c r="I44" s="5"/>
      <c r="J44" s="5"/>
      <c r="K44" s="6">
        <f t="shared" si="11"/>
        <v>45474</v>
      </c>
      <c r="L44" s="5">
        <v>0</v>
      </c>
      <c r="M44" s="5">
        <v>16.127500000000001</v>
      </c>
      <c r="N44" s="5">
        <f t="shared" si="12"/>
        <v>0</v>
      </c>
      <c r="O44" s="5">
        <f t="shared" si="13"/>
        <v>16127.500000000002</v>
      </c>
      <c r="P44" s="19">
        <v>3.61E-2</v>
      </c>
      <c r="Q44" s="20">
        <f t="shared" si="14"/>
        <v>0</v>
      </c>
      <c r="R44" s="5">
        <f t="shared" si="15"/>
        <v>15545.297250000001</v>
      </c>
      <c r="S44" s="5"/>
      <c r="T44" s="5">
        <v>-75228.56</v>
      </c>
      <c r="U44" s="5">
        <v>-4259.3</v>
      </c>
      <c r="V44" s="9">
        <v>-8572.06</v>
      </c>
      <c r="W44" s="9">
        <v>-1180</v>
      </c>
      <c r="X44" s="9">
        <v>0</v>
      </c>
      <c r="Y44" s="9">
        <v>0</v>
      </c>
      <c r="Z44" s="9">
        <v>-9.9</v>
      </c>
      <c r="AA44" s="5"/>
      <c r="AB44" s="9">
        <v>-322.55</v>
      </c>
      <c r="AC44" s="5">
        <f t="shared" si="5"/>
        <v>-58.058999999999997</v>
      </c>
      <c r="AD44" s="5">
        <f t="shared" si="6"/>
        <v>-89630.428999999989</v>
      </c>
      <c r="AE44" s="9">
        <f t="shared" si="16"/>
        <v>-161.27500000000001</v>
      </c>
      <c r="AF44" s="9">
        <f t="shared" si="17"/>
        <v>0</v>
      </c>
      <c r="AG44" s="9">
        <f t="shared" si="18"/>
        <v>-89791.703999999983</v>
      </c>
    </row>
    <row r="45" spans="1:33" x14ac:dyDescent="0.45">
      <c r="A45" s="5">
        <f t="shared" si="10"/>
        <v>43</v>
      </c>
      <c r="B45" s="5" t="s">
        <v>28</v>
      </c>
      <c r="C45" s="6" t="s">
        <v>24</v>
      </c>
      <c r="D45" s="6">
        <v>45475</v>
      </c>
      <c r="E45" s="6">
        <v>45475</v>
      </c>
      <c r="F45" s="5" t="s">
        <v>25</v>
      </c>
      <c r="G45" s="5" t="s">
        <v>30</v>
      </c>
      <c r="H45" s="5" t="s">
        <v>31</v>
      </c>
      <c r="I45" s="5"/>
      <c r="J45" s="5"/>
      <c r="K45" s="6">
        <f t="shared" si="11"/>
        <v>45475</v>
      </c>
      <c r="L45" s="5">
        <v>0</v>
      </c>
      <c r="M45" s="5">
        <v>3.41</v>
      </c>
      <c r="N45" s="5">
        <f t="shared" si="12"/>
        <v>0</v>
      </c>
      <c r="O45" s="5">
        <f t="shared" si="13"/>
        <v>3410</v>
      </c>
      <c r="P45" s="19">
        <v>3.61E-2</v>
      </c>
      <c r="Q45" s="20">
        <f t="shared" si="14"/>
        <v>0</v>
      </c>
      <c r="R45" s="5">
        <f t="shared" si="15"/>
        <v>3286.8989999999999</v>
      </c>
      <c r="S45" s="5"/>
      <c r="T45" s="5">
        <v>-26217.09</v>
      </c>
      <c r="U45" s="5">
        <v>-900.59</v>
      </c>
      <c r="V45" s="9">
        <v>-1812.49</v>
      </c>
      <c r="W45" s="9">
        <v>-1180</v>
      </c>
      <c r="X45" s="9">
        <v>0</v>
      </c>
      <c r="Y45" s="9">
        <v>0</v>
      </c>
      <c r="Z45" s="9">
        <v>-9.35</v>
      </c>
      <c r="AA45" s="5"/>
      <c r="AB45" s="9">
        <v>-68.2</v>
      </c>
      <c r="AC45" s="5">
        <f t="shared" si="5"/>
        <v>-12.276</v>
      </c>
      <c r="AD45" s="5">
        <f t="shared" si="6"/>
        <v>-30199.996000000003</v>
      </c>
      <c r="AE45" s="9">
        <f t="shared" si="16"/>
        <v>-34.1</v>
      </c>
      <c r="AF45" s="9">
        <f t="shared" si="17"/>
        <v>0</v>
      </c>
      <c r="AG45" s="9">
        <f t="shared" si="18"/>
        <v>-30234.096000000001</v>
      </c>
    </row>
    <row r="46" spans="1:33" x14ac:dyDescent="0.45">
      <c r="A46" s="5">
        <f t="shared" si="10"/>
        <v>44</v>
      </c>
      <c r="B46" s="5" t="s">
        <v>28</v>
      </c>
      <c r="C46" s="6" t="s">
        <v>24</v>
      </c>
      <c r="D46" s="6">
        <v>45482</v>
      </c>
      <c r="E46" s="6">
        <v>45482</v>
      </c>
      <c r="F46" s="5" t="s">
        <v>25</v>
      </c>
      <c r="G46" s="5" t="s">
        <v>30</v>
      </c>
      <c r="H46" s="5" t="s">
        <v>31</v>
      </c>
      <c r="I46" s="5"/>
      <c r="J46" s="5"/>
      <c r="K46" s="6">
        <f t="shared" si="11"/>
        <v>45482</v>
      </c>
      <c r="L46" s="5">
        <v>0</v>
      </c>
      <c r="M46" s="5">
        <v>20.774999999999999</v>
      </c>
      <c r="N46" s="5">
        <f t="shared" si="12"/>
        <v>0</v>
      </c>
      <c r="O46" s="5">
        <f t="shared" si="13"/>
        <v>20775</v>
      </c>
      <c r="P46" s="19">
        <v>3.6700000000000003E-2</v>
      </c>
      <c r="Q46" s="20">
        <f t="shared" si="14"/>
        <v>0</v>
      </c>
      <c r="R46" s="5">
        <f t="shared" si="15"/>
        <v>20012.557500000003</v>
      </c>
      <c r="S46" s="5"/>
      <c r="T46" s="5">
        <v>-74815.95</v>
      </c>
      <c r="U46" s="5">
        <v>-5486.7</v>
      </c>
      <c r="V46" s="9">
        <v>-11042.34</v>
      </c>
      <c r="W46" s="9">
        <v>-1180</v>
      </c>
      <c r="X46" s="9">
        <v>0</v>
      </c>
      <c r="Y46" s="9">
        <v>0</v>
      </c>
      <c r="Z46" s="9">
        <v>-12.14</v>
      </c>
      <c r="AA46" s="5"/>
      <c r="AB46" s="9">
        <v>-415.5</v>
      </c>
      <c r="AC46" s="5">
        <f t="shared" si="5"/>
        <v>-74.789999999999992</v>
      </c>
      <c r="AD46" s="5">
        <f t="shared" si="6"/>
        <v>-93027.419999999984</v>
      </c>
      <c r="AE46" s="9">
        <f t="shared" si="16"/>
        <v>-207.75</v>
      </c>
      <c r="AF46" s="9">
        <f t="shared" si="17"/>
        <v>0</v>
      </c>
      <c r="AG46" s="9">
        <f t="shared" si="18"/>
        <v>-93235.169999999984</v>
      </c>
    </row>
    <row r="47" spans="1:33" x14ac:dyDescent="0.45">
      <c r="A47" s="5">
        <f t="shared" si="10"/>
        <v>45</v>
      </c>
      <c r="B47" s="5" t="s">
        <v>28</v>
      </c>
      <c r="C47" s="6" t="s">
        <v>24</v>
      </c>
      <c r="D47" s="6">
        <v>45483</v>
      </c>
      <c r="E47" s="6">
        <v>45483</v>
      </c>
      <c r="F47" s="5" t="s">
        <v>25</v>
      </c>
      <c r="G47" s="5" t="s">
        <v>30</v>
      </c>
      <c r="H47" s="5" t="s">
        <v>31</v>
      </c>
      <c r="I47" s="5"/>
      <c r="J47" s="5"/>
      <c r="K47" s="6">
        <f t="shared" si="11"/>
        <v>45483</v>
      </c>
      <c r="L47" s="5">
        <v>0</v>
      </c>
      <c r="M47" s="5">
        <v>21.475000000000001</v>
      </c>
      <c r="N47" s="5">
        <f t="shared" si="12"/>
        <v>0</v>
      </c>
      <c r="O47" s="5">
        <f t="shared" si="13"/>
        <v>21475</v>
      </c>
      <c r="P47" s="19">
        <v>3.6700000000000003E-2</v>
      </c>
      <c r="Q47" s="20">
        <f t="shared" si="14"/>
        <v>0</v>
      </c>
      <c r="R47" s="5">
        <f t="shared" si="15"/>
        <v>20686.8675</v>
      </c>
      <c r="S47" s="5"/>
      <c r="T47" s="5">
        <v>-78192.42</v>
      </c>
      <c r="U47" s="5">
        <v>-5671.57</v>
      </c>
      <c r="V47" s="9">
        <v>-11414.38</v>
      </c>
      <c r="W47" s="9">
        <v>-1180</v>
      </c>
      <c r="X47" s="9">
        <v>0</v>
      </c>
      <c r="Y47" s="9">
        <v>0</v>
      </c>
      <c r="Z47" s="9">
        <v>-13.33</v>
      </c>
      <c r="AA47" s="5"/>
      <c r="AB47" s="9">
        <v>-429.5</v>
      </c>
      <c r="AC47" s="5">
        <f t="shared" si="5"/>
        <v>-77.31</v>
      </c>
      <c r="AD47" s="5">
        <f t="shared" si="6"/>
        <v>-96978.51</v>
      </c>
      <c r="AE47" s="9">
        <f t="shared" si="16"/>
        <v>-214.75</v>
      </c>
      <c r="AF47" s="9">
        <f t="shared" si="17"/>
        <v>0</v>
      </c>
      <c r="AG47" s="9">
        <f t="shared" si="18"/>
        <v>-97193.26</v>
      </c>
    </row>
    <row r="48" spans="1:33" x14ac:dyDescent="0.45">
      <c r="A48" s="5">
        <f t="shared" si="10"/>
        <v>46</v>
      </c>
      <c r="B48" s="5" t="s">
        <v>28</v>
      </c>
      <c r="C48" s="6" t="s">
        <v>24</v>
      </c>
      <c r="D48" s="6">
        <v>45484</v>
      </c>
      <c r="E48" s="6">
        <v>45484</v>
      </c>
      <c r="F48" s="5" t="s">
        <v>25</v>
      </c>
      <c r="G48" s="5" t="s">
        <v>30</v>
      </c>
      <c r="H48" s="5" t="s">
        <v>31</v>
      </c>
      <c r="I48" s="5"/>
      <c r="J48" s="5"/>
      <c r="K48" s="6">
        <f t="shared" si="11"/>
        <v>45484</v>
      </c>
      <c r="L48" s="5">
        <v>0</v>
      </c>
      <c r="M48" s="5">
        <v>29.05</v>
      </c>
      <c r="N48" s="5">
        <f t="shared" si="12"/>
        <v>0</v>
      </c>
      <c r="O48" s="5">
        <f t="shared" si="13"/>
        <v>29050</v>
      </c>
      <c r="P48" s="19">
        <v>3.6700000000000003E-2</v>
      </c>
      <c r="Q48" s="20">
        <f t="shared" si="14"/>
        <v>0</v>
      </c>
      <c r="R48" s="5">
        <f t="shared" si="15"/>
        <v>27983.865000000002</v>
      </c>
      <c r="S48" s="5"/>
      <c r="T48" s="5">
        <v>-106114.79</v>
      </c>
      <c r="U48" s="5">
        <v>-7672.12</v>
      </c>
      <c r="V48" s="9">
        <v>-15440.68</v>
      </c>
      <c r="W48" s="9">
        <v>-1180</v>
      </c>
      <c r="X48" s="9">
        <v>0</v>
      </c>
      <c r="Y48" s="9">
        <v>0</v>
      </c>
      <c r="Z48" s="9">
        <v>-11.36</v>
      </c>
      <c r="AA48" s="5"/>
      <c r="AB48" s="9">
        <v>-581</v>
      </c>
      <c r="AC48" s="5">
        <f t="shared" si="5"/>
        <v>-104.58</v>
      </c>
      <c r="AD48" s="5">
        <f t="shared" si="6"/>
        <v>-131104.53</v>
      </c>
      <c r="AE48" s="9">
        <f t="shared" si="16"/>
        <v>-290.5</v>
      </c>
      <c r="AF48" s="9">
        <f t="shared" si="17"/>
        <v>0</v>
      </c>
      <c r="AG48" s="9">
        <f t="shared" si="18"/>
        <v>-131395.03</v>
      </c>
    </row>
    <row r="49" spans="1:33" x14ac:dyDescent="0.45">
      <c r="A49" s="5">
        <f t="shared" si="10"/>
        <v>47</v>
      </c>
      <c r="B49" s="5" t="s">
        <v>28</v>
      </c>
      <c r="C49" s="6" t="s">
        <v>24</v>
      </c>
      <c r="D49" s="6">
        <v>45489</v>
      </c>
      <c r="E49" s="6">
        <v>45489</v>
      </c>
      <c r="F49" s="5" t="s">
        <v>25</v>
      </c>
      <c r="G49" s="5" t="s">
        <v>30</v>
      </c>
      <c r="H49" s="5" t="s">
        <v>31</v>
      </c>
      <c r="I49" s="5"/>
      <c r="J49" s="5"/>
      <c r="K49" s="6">
        <f t="shared" si="11"/>
        <v>45489</v>
      </c>
      <c r="L49" s="5">
        <v>0</v>
      </c>
      <c r="M49" s="5">
        <v>15.9125</v>
      </c>
      <c r="N49" s="5">
        <f t="shared" si="12"/>
        <v>0</v>
      </c>
      <c r="O49" s="5">
        <f t="shared" si="13"/>
        <v>15912.5</v>
      </c>
      <c r="P49" s="14">
        <v>3.9600000000000003E-2</v>
      </c>
      <c r="Q49" s="20">
        <f t="shared" si="14"/>
        <v>0</v>
      </c>
      <c r="R49" s="5">
        <f t="shared" si="15"/>
        <v>15282.365</v>
      </c>
      <c r="S49" s="5"/>
      <c r="T49" s="5">
        <v>-62872.6</v>
      </c>
      <c r="U49" s="5">
        <v>-4202.49</v>
      </c>
      <c r="V49" s="9">
        <v>-8457.83</v>
      </c>
      <c r="W49" s="9">
        <v>-1180</v>
      </c>
      <c r="X49" s="9">
        <v>0</v>
      </c>
      <c r="Y49" s="9">
        <v>0</v>
      </c>
      <c r="Z49" s="9">
        <v>-9.17</v>
      </c>
      <c r="AA49" s="5"/>
      <c r="AB49" s="9">
        <v>-318.25</v>
      </c>
      <c r="AC49" s="5">
        <f t="shared" si="5"/>
        <v>-57.284999999999997</v>
      </c>
      <c r="AD49" s="5">
        <f t="shared" si="6"/>
        <v>-77097.625</v>
      </c>
      <c r="AE49" s="9">
        <f t="shared" si="16"/>
        <v>-159.125</v>
      </c>
      <c r="AF49" s="9">
        <f t="shared" si="17"/>
        <v>0</v>
      </c>
      <c r="AG49" s="9">
        <f t="shared" si="18"/>
        <v>-77256.75</v>
      </c>
    </row>
    <row r="50" spans="1:33" x14ac:dyDescent="0.45">
      <c r="A50" s="5">
        <f t="shared" si="10"/>
        <v>48</v>
      </c>
      <c r="B50" s="5" t="s">
        <v>28</v>
      </c>
      <c r="C50" s="6" t="s">
        <v>24</v>
      </c>
      <c r="D50" s="6">
        <v>45490</v>
      </c>
      <c r="E50" s="6">
        <v>45490</v>
      </c>
      <c r="F50" s="5" t="s">
        <v>25</v>
      </c>
      <c r="G50" s="5" t="s">
        <v>30</v>
      </c>
      <c r="H50" s="5" t="s">
        <v>31</v>
      </c>
      <c r="I50" s="5"/>
      <c r="J50" s="5"/>
      <c r="K50" s="6">
        <f t="shared" si="11"/>
        <v>45490</v>
      </c>
      <c r="L50" s="5">
        <v>0</v>
      </c>
      <c r="M50" s="5">
        <v>1.5</v>
      </c>
      <c r="N50" s="5">
        <f t="shared" si="12"/>
        <v>0</v>
      </c>
      <c r="O50" s="5">
        <f t="shared" si="13"/>
        <v>1500</v>
      </c>
      <c r="P50" s="14">
        <v>3.9600000000000003E-2</v>
      </c>
      <c r="Q50" s="20">
        <f t="shared" si="14"/>
        <v>0</v>
      </c>
      <c r="R50" s="5">
        <f t="shared" si="15"/>
        <v>1440.6000000000001</v>
      </c>
      <c r="S50" s="5"/>
      <c r="T50" s="5">
        <v>-15000</v>
      </c>
      <c r="U50" s="5">
        <v>-396.16</v>
      </c>
      <c r="V50" s="9">
        <v>-797.26</v>
      </c>
      <c r="W50" s="9">
        <v>-1180</v>
      </c>
      <c r="X50" s="9">
        <v>0</v>
      </c>
      <c r="Y50" s="9">
        <v>0</v>
      </c>
      <c r="Z50" s="9">
        <v>-9.49</v>
      </c>
      <c r="AA50" s="5"/>
      <c r="AB50" s="9">
        <v>-30</v>
      </c>
      <c r="AC50" s="5">
        <f t="shared" si="5"/>
        <v>-5.3999999999999995</v>
      </c>
      <c r="AD50" s="5">
        <f t="shared" si="6"/>
        <v>-17418.310000000001</v>
      </c>
      <c r="AE50" s="9">
        <f t="shared" si="16"/>
        <v>-15</v>
      </c>
      <c r="AF50" s="9">
        <f t="shared" si="17"/>
        <v>0</v>
      </c>
      <c r="AG50" s="9">
        <f t="shared" si="18"/>
        <v>-17433.310000000001</v>
      </c>
    </row>
    <row r="51" spans="1:33" x14ac:dyDescent="0.45">
      <c r="A51" s="5">
        <f t="shared" si="10"/>
        <v>49</v>
      </c>
      <c r="B51" s="5" t="s">
        <v>28</v>
      </c>
      <c r="C51" s="6" t="s">
        <v>24</v>
      </c>
      <c r="D51" s="6">
        <v>45491</v>
      </c>
      <c r="E51" s="6">
        <v>45491</v>
      </c>
      <c r="F51" s="5" t="s">
        <v>25</v>
      </c>
      <c r="G51" s="5" t="s">
        <v>30</v>
      </c>
      <c r="H51" s="5" t="s">
        <v>31</v>
      </c>
      <c r="I51" s="5"/>
      <c r="J51" s="5"/>
      <c r="K51" s="6">
        <f t="shared" si="11"/>
        <v>45491</v>
      </c>
      <c r="L51" s="5">
        <v>0</v>
      </c>
      <c r="M51" s="5">
        <v>1.1499999999999999</v>
      </c>
      <c r="N51" s="5">
        <f t="shared" si="12"/>
        <v>0</v>
      </c>
      <c r="O51" s="5">
        <f t="shared" si="13"/>
        <v>1150</v>
      </c>
      <c r="P51" s="14">
        <v>3.9600000000000003E-2</v>
      </c>
      <c r="Q51" s="20">
        <f t="shared" si="14"/>
        <v>0</v>
      </c>
      <c r="R51" s="5">
        <f t="shared" si="15"/>
        <v>1104.46</v>
      </c>
      <c r="S51" s="5"/>
      <c r="T51" s="5">
        <v>-11500</v>
      </c>
      <c r="U51" s="5">
        <v>-303.74</v>
      </c>
      <c r="V51" s="9">
        <v>-611.28</v>
      </c>
      <c r="W51" s="9">
        <v>-1180</v>
      </c>
      <c r="X51" s="9">
        <v>0</v>
      </c>
      <c r="Y51" s="9">
        <v>0</v>
      </c>
      <c r="Z51" s="9">
        <v>-9.42</v>
      </c>
      <c r="AA51" s="5"/>
      <c r="AB51" s="9">
        <v>-23</v>
      </c>
      <c r="AC51" s="5">
        <f t="shared" si="5"/>
        <v>-4.1399999999999997</v>
      </c>
      <c r="AD51" s="5">
        <f t="shared" si="6"/>
        <v>-13631.58</v>
      </c>
      <c r="AE51" s="9">
        <f t="shared" si="16"/>
        <v>-11.5</v>
      </c>
      <c r="AF51" s="9">
        <f t="shared" si="17"/>
        <v>0</v>
      </c>
      <c r="AG51" s="9">
        <f t="shared" si="18"/>
        <v>-13643.08</v>
      </c>
    </row>
    <row r="52" spans="1:33" x14ac:dyDescent="0.45">
      <c r="A52" s="5">
        <f t="shared" si="10"/>
        <v>50</v>
      </c>
      <c r="B52" s="5" t="s">
        <v>28</v>
      </c>
      <c r="C52" s="5" t="s">
        <v>22</v>
      </c>
      <c r="D52" s="6">
        <v>45492</v>
      </c>
      <c r="E52" s="6">
        <v>45492</v>
      </c>
      <c r="F52" s="5" t="s">
        <v>25</v>
      </c>
      <c r="G52" s="5" t="s">
        <v>30</v>
      </c>
      <c r="H52" s="5" t="s">
        <v>31</v>
      </c>
      <c r="I52" s="5"/>
      <c r="J52" s="5"/>
      <c r="K52" s="6">
        <f t="shared" si="11"/>
        <v>45492</v>
      </c>
      <c r="L52" s="5">
        <v>0</v>
      </c>
      <c r="M52" s="5">
        <v>2.5</v>
      </c>
      <c r="N52" s="5">
        <f t="shared" si="12"/>
        <v>0</v>
      </c>
      <c r="O52" s="5">
        <f t="shared" si="13"/>
        <v>2500</v>
      </c>
      <c r="P52" s="14">
        <v>3.9600000000000003E-2</v>
      </c>
      <c r="Q52" s="20">
        <f t="shared" si="14"/>
        <v>0</v>
      </c>
      <c r="R52" s="5">
        <f t="shared" si="15"/>
        <v>2401</v>
      </c>
      <c r="S52" s="5"/>
      <c r="T52" s="5">
        <v>-25000</v>
      </c>
      <c r="U52" s="5">
        <v>-660.25</v>
      </c>
      <c r="V52" s="9">
        <v>-1328.82</v>
      </c>
      <c r="W52" s="9">
        <v>-1180</v>
      </c>
      <c r="X52" s="9">
        <v>0</v>
      </c>
      <c r="Y52" s="9">
        <v>0</v>
      </c>
      <c r="Z52" s="9">
        <v>-7.25</v>
      </c>
      <c r="AA52" s="5"/>
      <c r="AB52" s="9">
        <v>-50</v>
      </c>
      <c r="AC52" s="5">
        <f t="shared" si="5"/>
        <v>-9</v>
      </c>
      <c r="AD52" s="5">
        <f t="shared" si="6"/>
        <v>-28235.32</v>
      </c>
      <c r="AE52" s="9">
        <f t="shared" si="16"/>
        <v>-25</v>
      </c>
      <c r="AF52" s="9">
        <f t="shared" si="17"/>
        <v>0</v>
      </c>
      <c r="AG52" s="9">
        <f t="shared" si="18"/>
        <v>-28260.32</v>
      </c>
    </row>
    <row r="53" spans="1:33" x14ac:dyDescent="0.45">
      <c r="A53" s="5">
        <f t="shared" si="10"/>
        <v>51</v>
      </c>
      <c r="B53" s="5" t="s">
        <v>28</v>
      </c>
      <c r="C53" s="6" t="s">
        <v>24</v>
      </c>
      <c r="D53" s="6">
        <v>45492</v>
      </c>
      <c r="E53" s="6">
        <v>45492</v>
      </c>
      <c r="F53" s="5" t="s">
        <v>25</v>
      </c>
      <c r="G53" s="5" t="s">
        <v>30</v>
      </c>
      <c r="H53" s="5" t="s">
        <v>31</v>
      </c>
      <c r="I53" s="5"/>
      <c r="J53" s="5"/>
      <c r="K53" s="6">
        <f t="shared" si="11"/>
        <v>45492</v>
      </c>
      <c r="L53" s="5">
        <v>0</v>
      </c>
      <c r="M53" s="5">
        <v>0.42249999999999999</v>
      </c>
      <c r="N53" s="5">
        <f t="shared" si="12"/>
        <v>0</v>
      </c>
      <c r="O53" s="5">
        <f t="shared" si="13"/>
        <v>422.5</v>
      </c>
      <c r="P53" s="14">
        <v>3.9600000000000003E-2</v>
      </c>
      <c r="Q53" s="20">
        <f t="shared" si="14"/>
        <v>0</v>
      </c>
      <c r="R53" s="5">
        <f t="shared" si="15"/>
        <v>405.76900000000001</v>
      </c>
      <c r="S53" s="5"/>
      <c r="T53" s="5">
        <v>-4225</v>
      </c>
      <c r="U53" s="5">
        <v>-111.6</v>
      </c>
      <c r="V53" s="9">
        <v>-224.56</v>
      </c>
      <c r="W53" s="9">
        <v>-1180</v>
      </c>
      <c r="X53" s="9">
        <v>0</v>
      </c>
      <c r="Y53" s="9">
        <v>0</v>
      </c>
      <c r="Z53" s="9">
        <v>-8.7899999999999991</v>
      </c>
      <c r="AA53" s="5"/>
      <c r="AB53" s="9">
        <v>-8.4499999999999993</v>
      </c>
      <c r="AC53" s="5">
        <f t="shared" si="5"/>
        <v>-1.5209999999999999</v>
      </c>
      <c r="AD53" s="5">
        <f t="shared" si="6"/>
        <v>-5759.9210000000003</v>
      </c>
      <c r="AE53" s="9">
        <f t="shared" si="16"/>
        <v>-4.2249999999999996</v>
      </c>
      <c r="AF53" s="9">
        <f t="shared" si="17"/>
        <v>0</v>
      </c>
      <c r="AG53" s="9">
        <f t="shared" si="18"/>
        <v>-5764.1460000000006</v>
      </c>
    </row>
    <row r="54" spans="1:33" x14ac:dyDescent="0.45">
      <c r="A54" s="5">
        <f t="shared" si="10"/>
        <v>52</v>
      </c>
      <c r="B54" s="5" t="s">
        <v>28</v>
      </c>
      <c r="C54" s="5" t="s">
        <v>22</v>
      </c>
      <c r="D54" s="6">
        <v>45493</v>
      </c>
      <c r="E54" s="6">
        <v>45493</v>
      </c>
      <c r="F54" s="5" t="s">
        <v>25</v>
      </c>
      <c r="G54" s="5" t="s">
        <v>30</v>
      </c>
      <c r="H54" s="5" t="s">
        <v>31</v>
      </c>
      <c r="I54" s="5"/>
      <c r="J54" s="5"/>
      <c r="K54" s="6">
        <f t="shared" si="11"/>
        <v>45493</v>
      </c>
      <c r="L54" s="5">
        <v>0</v>
      </c>
      <c r="M54" s="5">
        <v>0.26</v>
      </c>
      <c r="N54" s="5">
        <f t="shared" si="12"/>
        <v>0</v>
      </c>
      <c r="O54" s="5">
        <f t="shared" si="13"/>
        <v>260</v>
      </c>
      <c r="P54" s="14">
        <v>3.9600000000000003E-2</v>
      </c>
      <c r="Q54" s="20">
        <f t="shared" si="14"/>
        <v>0</v>
      </c>
      <c r="R54" s="5">
        <f t="shared" si="15"/>
        <v>249.70400000000001</v>
      </c>
      <c r="S54" s="5"/>
      <c r="T54" s="5">
        <v>-2600</v>
      </c>
      <c r="U54" s="5">
        <v>-68.67</v>
      </c>
      <c r="V54" s="9">
        <v>-138.19999999999999</v>
      </c>
      <c r="W54" s="9">
        <v>-1180</v>
      </c>
      <c r="X54" s="9">
        <v>0</v>
      </c>
      <c r="Y54" s="9">
        <v>0</v>
      </c>
      <c r="Z54" s="9">
        <v>-7.27</v>
      </c>
      <c r="AA54" s="5"/>
      <c r="AB54" s="9">
        <v>-5.2</v>
      </c>
      <c r="AC54" s="5">
        <f t="shared" si="5"/>
        <v>-0.93599999999999994</v>
      </c>
      <c r="AD54" s="5">
        <f t="shared" si="6"/>
        <v>-4000.2759999999998</v>
      </c>
      <c r="AE54" s="9">
        <f t="shared" si="16"/>
        <v>-2.6</v>
      </c>
      <c r="AF54" s="9">
        <f t="shared" si="17"/>
        <v>0</v>
      </c>
      <c r="AG54" s="9">
        <f t="shared" si="18"/>
        <v>-4002.8759999999997</v>
      </c>
    </row>
    <row r="55" spans="1:33" x14ac:dyDescent="0.45">
      <c r="A55" s="5">
        <f t="shared" si="10"/>
        <v>53</v>
      </c>
      <c r="B55" s="5" t="s">
        <v>28</v>
      </c>
      <c r="C55" s="6" t="s">
        <v>24</v>
      </c>
      <c r="D55" s="6">
        <v>45493</v>
      </c>
      <c r="E55" s="6">
        <v>45493</v>
      </c>
      <c r="F55" s="5" t="s">
        <v>25</v>
      </c>
      <c r="G55" s="5" t="s">
        <v>30</v>
      </c>
      <c r="H55" s="5" t="s">
        <v>31</v>
      </c>
      <c r="I55" s="5"/>
      <c r="J55" s="5"/>
      <c r="K55" s="6">
        <f t="shared" si="11"/>
        <v>45493</v>
      </c>
      <c r="L55" s="5">
        <v>0</v>
      </c>
      <c r="M55" s="5">
        <v>0.78249999999999997</v>
      </c>
      <c r="N55" s="5">
        <f t="shared" si="12"/>
        <v>0</v>
      </c>
      <c r="O55" s="5">
        <f t="shared" si="13"/>
        <v>782.5</v>
      </c>
      <c r="P55" s="14">
        <v>3.9600000000000003E-2</v>
      </c>
      <c r="Q55" s="20">
        <f t="shared" si="14"/>
        <v>0</v>
      </c>
      <c r="R55" s="5">
        <f t="shared" si="15"/>
        <v>751.51300000000003</v>
      </c>
      <c r="S55" s="5"/>
      <c r="T55" s="5">
        <v>-7825</v>
      </c>
      <c r="U55" s="5">
        <v>-206.66</v>
      </c>
      <c r="V55" s="9">
        <v>-415.91</v>
      </c>
      <c r="W55" s="9">
        <v>-1180</v>
      </c>
      <c r="X55" s="9">
        <v>0</v>
      </c>
      <c r="Y55" s="9">
        <v>0</v>
      </c>
      <c r="Z55" s="9">
        <v>-8.9</v>
      </c>
      <c r="AA55" s="5"/>
      <c r="AB55" s="9">
        <v>-15.65</v>
      </c>
      <c r="AC55" s="5">
        <f t="shared" si="5"/>
        <v>-2.8170000000000002</v>
      </c>
      <c r="AD55" s="5">
        <f t="shared" si="6"/>
        <v>-9654.9369999999981</v>
      </c>
      <c r="AE55" s="9">
        <f t="shared" si="16"/>
        <v>-7.8249999999999993</v>
      </c>
      <c r="AF55" s="9">
        <f t="shared" si="17"/>
        <v>0</v>
      </c>
      <c r="AG55" s="9">
        <f t="shared" si="18"/>
        <v>-9662.7619999999988</v>
      </c>
    </row>
    <row r="56" spans="1:33" x14ac:dyDescent="0.45">
      <c r="A56" s="5">
        <f t="shared" si="10"/>
        <v>54</v>
      </c>
      <c r="B56" s="5" t="s">
        <v>28</v>
      </c>
      <c r="C56" s="5" t="s">
        <v>22</v>
      </c>
      <c r="D56" s="6">
        <v>45494</v>
      </c>
      <c r="E56" s="6">
        <v>45494</v>
      </c>
      <c r="F56" s="5" t="s">
        <v>25</v>
      </c>
      <c r="G56" s="5" t="s">
        <v>30</v>
      </c>
      <c r="H56" s="5" t="s">
        <v>31</v>
      </c>
      <c r="I56" s="5"/>
      <c r="J56" s="5"/>
      <c r="K56" s="6">
        <f t="shared" si="11"/>
        <v>45494</v>
      </c>
      <c r="L56" s="5">
        <v>0</v>
      </c>
      <c r="M56" s="5">
        <v>1.6</v>
      </c>
      <c r="N56" s="5">
        <f t="shared" si="12"/>
        <v>0</v>
      </c>
      <c r="O56" s="5">
        <f t="shared" si="13"/>
        <v>1600</v>
      </c>
      <c r="P56" s="14">
        <v>3.9600000000000003E-2</v>
      </c>
      <c r="Q56" s="20">
        <f t="shared" si="14"/>
        <v>0</v>
      </c>
      <c r="R56" s="5">
        <f t="shared" si="15"/>
        <v>1536.64</v>
      </c>
      <c r="S56" s="5"/>
      <c r="T56" s="5">
        <v>-8800.36</v>
      </c>
      <c r="U56" s="5">
        <v>-422.56</v>
      </c>
      <c r="V56" s="9">
        <v>-850.44</v>
      </c>
      <c r="W56" s="9">
        <v>-1180</v>
      </c>
      <c r="X56" s="9">
        <v>0</v>
      </c>
      <c r="Y56" s="9">
        <v>0</v>
      </c>
      <c r="Z56" s="9">
        <v>-7.13</v>
      </c>
      <c r="AA56" s="5"/>
      <c r="AB56" s="9">
        <v>-32</v>
      </c>
      <c r="AC56" s="5">
        <f t="shared" si="5"/>
        <v>-5.76</v>
      </c>
      <c r="AD56" s="5">
        <f t="shared" si="6"/>
        <v>-11298.25</v>
      </c>
      <c r="AE56" s="9">
        <f t="shared" si="16"/>
        <v>-16</v>
      </c>
      <c r="AF56" s="9">
        <f t="shared" si="17"/>
        <v>0</v>
      </c>
      <c r="AG56" s="9">
        <f t="shared" si="18"/>
        <v>-11314.25</v>
      </c>
    </row>
    <row r="57" spans="1:33" x14ac:dyDescent="0.45">
      <c r="A57" s="5">
        <f t="shared" si="10"/>
        <v>55</v>
      </c>
      <c r="B57" s="5" t="s">
        <v>28</v>
      </c>
      <c r="C57" s="6" t="s">
        <v>24</v>
      </c>
      <c r="D57" s="6">
        <v>45494</v>
      </c>
      <c r="E57" s="6">
        <v>45494</v>
      </c>
      <c r="F57" s="5" t="s">
        <v>25</v>
      </c>
      <c r="G57" s="5" t="s">
        <v>30</v>
      </c>
      <c r="H57" s="5" t="s">
        <v>31</v>
      </c>
      <c r="I57" s="5"/>
      <c r="J57" s="5"/>
      <c r="K57" s="6">
        <f t="shared" si="11"/>
        <v>45494</v>
      </c>
      <c r="L57" s="5">
        <v>0</v>
      </c>
      <c r="M57" s="5">
        <v>1.6775</v>
      </c>
      <c r="N57" s="5">
        <f t="shared" si="12"/>
        <v>0</v>
      </c>
      <c r="O57" s="5">
        <f t="shared" si="13"/>
        <v>1677.5</v>
      </c>
      <c r="P57" s="14">
        <v>3.9600000000000003E-2</v>
      </c>
      <c r="Q57" s="20">
        <f t="shared" si="14"/>
        <v>0</v>
      </c>
      <c r="R57" s="5">
        <f t="shared" si="15"/>
        <v>1611.0710000000001</v>
      </c>
      <c r="S57" s="5"/>
      <c r="T57" s="5">
        <v>-13400.05</v>
      </c>
      <c r="U57" s="5">
        <v>-443.02</v>
      </c>
      <c r="V57" s="9">
        <v>-891.63</v>
      </c>
      <c r="W57" s="9">
        <v>-1180</v>
      </c>
      <c r="X57" s="9">
        <v>0</v>
      </c>
      <c r="Y57" s="9">
        <v>0</v>
      </c>
      <c r="Z57" s="9">
        <v>-9.01</v>
      </c>
      <c r="AA57" s="5"/>
      <c r="AB57" s="9">
        <v>-33.549999999999997</v>
      </c>
      <c r="AC57" s="5">
        <f t="shared" si="5"/>
        <v>-6.0389999999999997</v>
      </c>
      <c r="AD57" s="5">
        <f t="shared" si="6"/>
        <v>-15963.298999999999</v>
      </c>
      <c r="AE57" s="9">
        <f t="shared" si="16"/>
        <v>-16.774999999999999</v>
      </c>
      <c r="AF57" s="9">
        <f t="shared" si="17"/>
        <v>0</v>
      </c>
      <c r="AG57" s="9">
        <f t="shared" si="18"/>
        <v>-15980.073999999999</v>
      </c>
    </row>
    <row r="58" spans="1:33" x14ac:dyDescent="0.45">
      <c r="A58" s="5">
        <f t="shared" si="10"/>
        <v>56</v>
      </c>
      <c r="B58" s="5" t="s">
        <v>28</v>
      </c>
      <c r="C58" s="5" t="s">
        <v>22</v>
      </c>
      <c r="D58" s="6">
        <v>45495</v>
      </c>
      <c r="E58" s="6">
        <v>45495</v>
      </c>
      <c r="F58" s="5" t="s">
        <v>25</v>
      </c>
      <c r="G58" s="5" t="s">
        <v>30</v>
      </c>
      <c r="H58" s="5" t="s">
        <v>31</v>
      </c>
      <c r="I58" s="5"/>
      <c r="J58" s="5"/>
      <c r="K58" s="6">
        <f t="shared" si="11"/>
        <v>45495</v>
      </c>
      <c r="L58" s="5">
        <v>0</v>
      </c>
      <c r="M58" s="5">
        <v>3</v>
      </c>
      <c r="N58" s="5">
        <f t="shared" si="12"/>
        <v>0</v>
      </c>
      <c r="O58" s="5">
        <f t="shared" si="13"/>
        <v>3000</v>
      </c>
      <c r="P58" s="19">
        <v>3.5400000000000001E-2</v>
      </c>
      <c r="Q58" s="20">
        <f t="shared" si="14"/>
        <v>0</v>
      </c>
      <c r="R58" s="5">
        <f t="shared" si="15"/>
        <v>2893.8</v>
      </c>
      <c r="S58" s="5"/>
      <c r="T58" s="5">
        <v>-30000</v>
      </c>
      <c r="U58" s="5">
        <v>-792.3</v>
      </c>
      <c r="V58" s="9">
        <v>-1594.57</v>
      </c>
      <c r="W58" s="9">
        <v>-1180</v>
      </c>
      <c r="X58" s="9">
        <v>0</v>
      </c>
      <c r="Y58" s="9">
        <v>0</v>
      </c>
      <c r="Z58" s="9">
        <v>-3.54</v>
      </c>
      <c r="AA58" s="5"/>
      <c r="AB58" s="9">
        <v>-60</v>
      </c>
      <c r="AC58" s="5">
        <f t="shared" si="5"/>
        <v>-10.799999999999999</v>
      </c>
      <c r="AD58" s="5">
        <f t="shared" si="6"/>
        <v>-33641.21</v>
      </c>
      <c r="AE58" s="9">
        <f t="shared" si="16"/>
        <v>-30</v>
      </c>
      <c r="AF58" s="9">
        <f t="shared" si="17"/>
        <v>0</v>
      </c>
      <c r="AG58" s="9">
        <f t="shared" si="18"/>
        <v>-33671.21</v>
      </c>
    </row>
    <row r="59" spans="1:33" x14ac:dyDescent="0.45">
      <c r="A59" s="5">
        <f t="shared" si="10"/>
        <v>57</v>
      </c>
      <c r="B59" s="5" t="s">
        <v>28</v>
      </c>
      <c r="C59" s="5" t="s">
        <v>23</v>
      </c>
      <c r="D59" s="6">
        <v>45495</v>
      </c>
      <c r="E59" s="6">
        <v>45495</v>
      </c>
      <c r="F59" s="5" t="s">
        <v>25</v>
      </c>
      <c r="G59" s="5" t="s">
        <v>30</v>
      </c>
      <c r="H59" s="5" t="s">
        <v>31</v>
      </c>
      <c r="I59" s="5"/>
      <c r="J59" s="5"/>
      <c r="K59" s="6">
        <f t="shared" si="11"/>
        <v>45495</v>
      </c>
      <c r="L59" s="5">
        <v>0</v>
      </c>
      <c r="M59" s="5">
        <v>1.6</v>
      </c>
      <c r="N59" s="5">
        <f t="shared" si="12"/>
        <v>0</v>
      </c>
      <c r="O59" s="5">
        <f t="shared" si="13"/>
        <v>1600</v>
      </c>
      <c r="P59" s="19">
        <v>3.5400000000000001E-2</v>
      </c>
      <c r="Q59" s="20">
        <f t="shared" si="14"/>
        <v>0</v>
      </c>
      <c r="R59" s="5">
        <f t="shared" si="15"/>
        <v>1543.3600000000001</v>
      </c>
      <c r="S59" s="5"/>
      <c r="T59" s="5">
        <v>-16000</v>
      </c>
      <c r="U59" s="5">
        <v>-422.56</v>
      </c>
      <c r="V59" s="9">
        <v>-850.43</v>
      </c>
      <c r="W59" s="9">
        <v>-1180</v>
      </c>
      <c r="X59" s="9">
        <v>0</v>
      </c>
      <c r="Y59" s="9">
        <v>0</v>
      </c>
      <c r="Z59" s="9">
        <v>-3.54</v>
      </c>
      <c r="AA59" s="5"/>
      <c r="AB59" s="9">
        <v>-32</v>
      </c>
      <c r="AC59" s="5">
        <f t="shared" si="5"/>
        <v>-5.76</v>
      </c>
      <c r="AD59" s="5">
        <f t="shared" si="6"/>
        <v>-18494.29</v>
      </c>
      <c r="AE59" s="9">
        <f t="shared" si="16"/>
        <v>-16</v>
      </c>
      <c r="AF59" s="9">
        <f t="shared" si="17"/>
        <v>0</v>
      </c>
      <c r="AG59" s="9">
        <f t="shared" si="18"/>
        <v>-18510.29</v>
      </c>
    </row>
    <row r="60" spans="1:33" x14ac:dyDescent="0.45">
      <c r="A60" s="5">
        <f t="shared" si="10"/>
        <v>58</v>
      </c>
      <c r="B60" s="5" t="s">
        <v>28</v>
      </c>
      <c r="C60" s="6" t="s">
        <v>24</v>
      </c>
      <c r="D60" s="6">
        <v>45495</v>
      </c>
      <c r="E60" s="6">
        <v>45495</v>
      </c>
      <c r="F60" s="5" t="s">
        <v>25</v>
      </c>
      <c r="G60" s="5" t="s">
        <v>30</v>
      </c>
      <c r="H60" s="5" t="s">
        <v>31</v>
      </c>
      <c r="I60" s="5"/>
      <c r="J60" s="5"/>
      <c r="K60" s="6">
        <f t="shared" si="11"/>
        <v>45495</v>
      </c>
      <c r="L60" s="5">
        <v>0</v>
      </c>
      <c r="M60" s="5">
        <v>1.5</v>
      </c>
      <c r="N60" s="5">
        <f t="shared" si="12"/>
        <v>0</v>
      </c>
      <c r="O60" s="5">
        <f t="shared" si="13"/>
        <v>1500</v>
      </c>
      <c r="P60" s="19">
        <v>3.5400000000000001E-2</v>
      </c>
      <c r="Q60" s="20">
        <f t="shared" si="14"/>
        <v>0</v>
      </c>
      <c r="R60" s="5">
        <f t="shared" si="15"/>
        <v>1446.9</v>
      </c>
      <c r="S60" s="5"/>
      <c r="T60" s="5">
        <v>-15000</v>
      </c>
      <c r="U60" s="5">
        <v>-396.16</v>
      </c>
      <c r="V60" s="9">
        <v>-797.28</v>
      </c>
      <c r="W60" s="9">
        <v>-1180</v>
      </c>
      <c r="X60" s="9">
        <v>0</v>
      </c>
      <c r="Y60" s="9">
        <v>0</v>
      </c>
      <c r="Z60" s="9">
        <v>-9.52</v>
      </c>
      <c r="AA60" s="5"/>
      <c r="AB60" s="9">
        <v>-30</v>
      </c>
      <c r="AC60" s="5">
        <f t="shared" si="5"/>
        <v>-5.3999999999999995</v>
      </c>
      <c r="AD60" s="5">
        <f t="shared" si="6"/>
        <v>-17418.360000000004</v>
      </c>
      <c r="AE60" s="9">
        <f t="shared" si="16"/>
        <v>-15</v>
      </c>
      <c r="AF60" s="9">
        <f t="shared" si="17"/>
        <v>0</v>
      </c>
      <c r="AG60" s="9">
        <f t="shared" si="18"/>
        <v>-17433.360000000004</v>
      </c>
    </row>
    <row r="61" spans="1:33" x14ac:dyDescent="0.45">
      <c r="A61" s="5">
        <f t="shared" si="10"/>
        <v>59</v>
      </c>
      <c r="B61" s="5" t="s">
        <v>28</v>
      </c>
      <c r="C61" s="5" t="s">
        <v>22</v>
      </c>
      <c r="D61" s="6">
        <v>45496</v>
      </c>
      <c r="E61" s="6">
        <v>45496</v>
      </c>
      <c r="F61" s="5" t="s">
        <v>25</v>
      </c>
      <c r="G61" s="5" t="s">
        <v>30</v>
      </c>
      <c r="H61" s="5" t="s">
        <v>31</v>
      </c>
      <c r="I61" s="5"/>
      <c r="J61" s="5"/>
      <c r="K61" s="6">
        <f t="shared" si="11"/>
        <v>45496</v>
      </c>
      <c r="L61" s="5">
        <v>0</v>
      </c>
      <c r="M61" s="5">
        <v>1.5</v>
      </c>
      <c r="N61" s="5">
        <f t="shared" si="12"/>
        <v>0</v>
      </c>
      <c r="O61" s="5">
        <f t="shared" si="13"/>
        <v>1500</v>
      </c>
      <c r="P61" s="19">
        <v>3.5400000000000001E-2</v>
      </c>
      <c r="Q61" s="20">
        <f t="shared" si="14"/>
        <v>0</v>
      </c>
      <c r="R61" s="5">
        <f t="shared" si="15"/>
        <v>1446.9</v>
      </c>
      <c r="S61" s="5"/>
      <c r="T61" s="5">
        <v>-15000</v>
      </c>
      <c r="U61" s="5">
        <v>-396.15</v>
      </c>
      <c r="V61" s="9">
        <v>-797.28</v>
      </c>
      <c r="W61" s="9">
        <v>-1180</v>
      </c>
      <c r="X61" s="9">
        <v>0</v>
      </c>
      <c r="Y61" s="9">
        <v>0</v>
      </c>
      <c r="Z61" s="9">
        <v>-3.64</v>
      </c>
      <c r="AA61" s="5"/>
      <c r="AB61" s="9">
        <v>-30</v>
      </c>
      <c r="AC61" s="5">
        <f t="shared" si="5"/>
        <v>-5.3999999999999995</v>
      </c>
      <c r="AD61" s="5">
        <f t="shared" si="6"/>
        <v>-17412.47</v>
      </c>
      <c r="AE61" s="9">
        <f t="shared" si="16"/>
        <v>-15</v>
      </c>
      <c r="AF61" s="9">
        <f t="shared" si="17"/>
        <v>0</v>
      </c>
      <c r="AG61" s="9">
        <f t="shared" si="18"/>
        <v>-17427.47</v>
      </c>
    </row>
    <row r="62" spans="1:33" x14ac:dyDescent="0.45">
      <c r="A62" s="5">
        <f t="shared" si="10"/>
        <v>60</v>
      </c>
      <c r="B62" s="5" t="s">
        <v>28</v>
      </c>
      <c r="C62" s="5" t="s">
        <v>23</v>
      </c>
      <c r="D62" s="6">
        <v>45496</v>
      </c>
      <c r="E62" s="6">
        <v>45496</v>
      </c>
      <c r="F62" s="5" t="s">
        <v>25</v>
      </c>
      <c r="G62" s="5" t="s">
        <v>30</v>
      </c>
      <c r="H62" s="5" t="s">
        <v>31</v>
      </c>
      <c r="I62" s="5"/>
      <c r="J62" s="5"/>
      <c r="K62" s="6">
        <f t="shared" si="11"/>
        <v>45496</v>
      </c>
      <c r="L62" s="5">
        <v>0</v>
      </c>
      <c r="M62" s="5">
        <v>4.5</v>
      </c>
      <c r="N62" s="5">
        <f t="shared" si="12"/>
        <v>0</v>
      </c>
      <c r="O62" s="5">
        <f t="shared" si="13"/>
        <v>4500</v>
      </c>
      <c r="P62" s="19">
        <v>3.5400000000000001E-2</v>
      </c>
      <c r="Q62" s="20">
        <f t="shared" si="14"/>
        <v>0</v>
      </c>
      <c r="R62" s="5">
        <f t="shared" si="15"/>
        <v>4340.7</v>
      </c>
      <c r="S62" s="5"/>
      <c r="T62" s="5">
        <v>-45000</v>
      </c>
      <c r="U62" s="5">
        <v>-1188.45</v>
      </c>
      <c r="V62" s="9">
        <v>-2391.84</v>
      </c>
      <c r="W62" s="9">
        <v>-1180</v>
      </c>
      <c r="X62" s="9">
        <v>0</v>
      </c>
      <c r="Y62" s="9">
        <v>0</v>
      </c>
      <c r="Z62" s="9">
        <v>-3.64</v>
      </c>
      <c r="AA62" s="5"/>
      <c r="AB62" s="9">
        <v>-90</v>
      </c>
      <c r="AC62" s="5">
        <f t="shared" si="5"/>
        <v>-16.2</v>
      </c>
      <c r="AD62" s="5">
        <f t="shared" si="6"/>
        <v>-49870.12999999999</v>
      </c>
      <c r="AE62" s="9">
        <f t="shared" si="16"/>
        <v>-45</v>
      </c>
      <c r="AF62" s="9">
        <f t="shared" si="17"/>
        <v>0</v>
      </c>
      <c r="AG62" s="9">
        <f t="shared" si="18"/>
        <v>-49915.12999999999</v>
      </c>
    </row>
    <row r="63" spans="1:33" x14ac:dyDescent="0.45">
      <c r="A63" s="5">
        <f t="shared" si="10"/>
        <v>61</v>
      </c>
      <c r="B63" s="5" t="s">
        <v>28</v>
      </c>
      <c r="C63" s="6" t="s">
        <v>24</v>
      </c>
      <c r="D63" s="6">
        <v>45505</v>
      </c>
      <c r="E63" s="6">
        <v>45505</v>
      </c>
      <c r="F63" s="5" t="s">
        <v>25</v>
      </c>
      <c r="G63" s="5" t="s">
        <v>30</v>
      </c>
      <c r="H63" s="5" t="s">
        <v>31</v>
      </c>
      <c r="I63" s="5"/>
      <c r="J63" s="5"/>
      <c r="K63" s="6">
        <f t="shared" si="11"/>
        <v>45505</v>
      </c>
      <c r="L63" s="5">
        <v>0</v>
      </c>
      <c r="M63" s="5">
        <v>16.8</v>
      </c>
      <c r="N63" s="5">
        <f t="shared" si="12"/>
        <v>0</v>
      </c>
      <c r="O63" s="5">
        <f t="shared" si="13"/>
        <v>16800</v>
      </c>
      <c r="P63" s="14">
        <v>3.61E-2</v>
      </c>
      <c r="Q63" s="20">
        <f t="shared" si="14"/>
        <v>0</v>
      </c>
      <c r="R63" s="5">
        <f t="shared" si="15"/>
        <v>16193.52</v>
      </c>
      <c r="S63" s="5"/>
      <c r="T63" s="5">
        <v>-44029.49</v>
      </c>
      <c r="U63" s="5">
        <v>-4436.91</v>
      </c>
      <c r="V63" s="9">
        <v>-9503.4</v>
      </c>
      <c r="W63" s="9">
        <v>-1180</v>
      </c>
      <c r="X63" s="9">
        <v>0</v>
      </c>
      <c r="Y63" s="9">
        <v>0</v>
      </c>
      <c r="Z63" s="9">
        <v>-9.1199999999999992</v>
      </c>
      <c r="AA63" s="5"/>
      <c r="AB63" s="9">
        <v>-336</v>
      </c>
      <c r="AC63" s="5">
        <f t="shared" si="5"/>
        <v>-60.48</v>
      </c>
      <c r="AD63" s="5">
        <f t="shared" si="6"/>
        <v>-59555.4</v>
      </c>
      <c r="AE63" s="9">
        <f t="shared" si="16"/>
        <v>-168</v>
      </c>
      <c r="AF63" s="9">
        <f t="shared" si="17"/>
        <v>0</v>
      </c>
      <c r="AG63" s="9">
        <f t="shared" si="18"/>
        <v>-59723.4</v>
      </c>
    </row>
    <row r="64" spans="1:33" x14ac:dyDescent="0.45">
      <c r="A64" s="5">
        <f t="shared" si="10"/>
        <v>62</v>
      </c>
      <c r="B64" s="5" t="s">
        <v>28</v>
      </c>
      <c r="C64" s="6" t="s">
        <v>24</v>
      </c>
      <c r="D64" s="6">
        <v>45506</v>
      </c>
      <c r="E64" s="6">
        <v>45506</v>
      </c>
      <c r="F64" s="5" t="s">
        <v>25</v>
      </c>
      <c r="G64" s="5" t="s">
        <v>30</v>
      </c>
      <c r="H64" s="5" t="s">
        <v>31</v>
      </c>
      <c r="I64" s="5"/>
      <c r="J64" s="5"/>
      <c r="K64" s="6">
        <f t="shared" si="11"/>
        <v>45506</v>
      </c>
      <c r="L64" s="5">
        <v>0</v>
      </c>
      <c r="M64" s="5">
        <v>41.225000000000001</v>
      </c>
      <c r="N64" s="5">
        <f t="shared" si="12"/>
        <v>0</v>
      </c>
      <c r="O64" s="5">
        <f t="shared" si="13"/>
        <v>41225</v>
      </c>
      <c r="P64" s="14">
        <v>3.61E-2</v>
      </c>
      <c r="Q64" s="20">
        <f t="shared" si="14"/>
        <v>0</v>
      </c>
      <c r="R64" s="5">
        <f t="shared" si="15"/>
        <v>39736.777499999997</v>
      </c>
      <c r="S64" s="5"/>
      <c r="T64" s="5">
        <v>-93938.79</v>
      </c>
      <c r="U64" s="5">
        <v>-10887.6</v>
      </c>
      <c r="V64" s="9">
        <v>-23320.1</v>
      </c>
      <c r="W64" s="9">
        <v>-1180</v>
      </c>
      <c r="X64" s="9">
        <v>0</v>
      </c>
      <c r="Y64" s="9">
        <v>0</v>
      </c>
      <c r="Z64" s="9">
        <v>-9.73</v>
      </c>
      <c r="AA64" s="5"/>
      <c r="AB64" s="9">
        <v>-824.5</v>
      </c>
      <c r="AC64" s="5">
        <f t="shared" si="5"/>
        <v>-148.41</v>
      </c>
      <c r="AD64" s="5">
        <f t="shared" si="6"/>
        <v>-130309.12999999999</v>
      </c>
      <c r="AE64" s="9">
        <f t="shared" si="16"/>
        <v>-412.25</v>
      </c>
      <c r="AF64" s="9">
        <f t="shared" si="17"/>
        <v>0</v>
      </c>
      <c r="AG64" s="9">
        <f t="shared" si="18"/>
        <v>-130721.37999999999</v>
      </c>
    </row>
    <row r="65" spans="1:33" x14ac:dyDescent="0.45">
      <c r="A65" s="5">
        <f t="shared" si="10"/>
        <v>63</v>
      </c>
      <c r="B65" s="5" t="s">
        <v>28</v>
      </c>
      <c r="C65" s="6" t="s">
        <v>24</v>
      </c>
      <c r="D65" s="6">
        <v>45510</v>
      </c>
      <c r="E65" s="6">
        <v>45510</v>
      </c>
      <c r="F65" s="5" t="s">
        <v>25</v>
      </c>
      <c r="G65" s="5" t="s">
        <v>30</v>
      </c>
      <c r="H65" s="5" t="s">
        <v>31</v>
      </c>
      <c r="I65" s="5"/>
      <c r="J65" s="5"/>
      <c r="K65" s="6">
        <f t="shared" si="11"/>
        <v>45510</v>
      </c>
      <c r="L65" s="5">
        <v>0</v>
      </c>
      <c r="M65" s="5">
        <v>14.105</v>
      </c>
      <c r="N65" s="5">
        <f t="shared" si="12"/>
        <v>0</v>
      </c>
      <c r="O65" s="5">
        <f t="shared" si="13"/>
        <v>14105</v>
      </c>
      <c r="P65" s="14">
        <v>3.61E-2</v>
      </c>
      <c r="Q65" s="20">
        <f t="shared" si="14"/>
        <v>0</v>
      </c>
      <c r="R65" s="5">
        <f t="shared" si="15"/>
        <v>13595.809499999999</v>
      </c>
      <c r="S65" s="5"/>
      <c r="T65" s="5">
        <v>-92678.32</v>
      </c>
      <c r="U65" s="5">
        <v>-3725.15</v>
      </c>
      <c r="V65" s="9">
        <v>-7978.94</v>
      </c>
      <c r="W65" s="9">
        <v>-1180</v>
      </c>
      <c r="X65" s="9">
        <v>0</v>
      </c>
      <c r="Y65" s="9">
        <v>0</v>
      </c>
      <c r="Z65" s="9">
        <v>-9.4499999999999993</v>
      </c>
      <c r="AA65" s="5"/>
      <c r="AB65" s="9">
        <v>-282.10000000000002</v>
      </c>
      <c r="AC65" s="5">
        <f t="shared" si="5"/>
        <v>-50.777999999999999</v>
      </c>
      <c r="AD65" s="5">
        <f t="shared" si="6"/>
        <v>-105904.73800000001</v>
      </c>
      <c r="AE65" s="9">
        <f t="shared" si="16"/>
        <v>-141.05000000000001</v>
      </c>
      <c r="AF65" s="9">
        <f t="shared" si="17"/>
        <v>0</v>
      </c>
      <c r="AG65" s="9">
        <f t="shared" si="18"/>
        <v>-106045.78800000002</v>
      </c>
    </row>
    <row r="66" spans="1:33" x14ac:dyDescent="0.45">
      <c r="A66" s="5">
        <f t="shared" si="10"/>
        <v>64</v>
      </c>
      <c r="B66" s="5" t="s">
        <v>28</v>
      </c>
      <c r="C66" s="6" t="s">
        <v>24</v>
      </c>
      <c r="D66" s="6">
        <v>45511</v>
      </c>
      <c r="E66" s="6">
        <v>45511</v>
      </c>
      <c r="F66" s="5" t="s">
        <v>25</v>
      </c>
      <c r="G66" s="5" t="s">
        <v>30</v>
      </c>
      <c r="H66" s="5" t="s">
        <v>31</v>
      </c>
      <c r="I66" s="5"/>
      <c r="J66" s="5"/>
      <c r="K66" s="6">
        <f t="shared" si="11"/>
        <v>45511</v>
      </c>
      <c r="L66" s="5">
        <v>0</v>
      </c>
      <c r="M66" s="5">
        <v>25.397500000000001</v>
      </c>
      <c r="N66" s="5">
        <f t="shared" si="12"/>
        <v>0</v>
      </c>
      <c r="O66" s="5">
        <f t="shared" si="13"/>
        <v>25397.5</v>
      </c>
      <c r="P66" s="14">
        <v>3.61E-2</v>
      </c>
      <c r="Q66" s="20">
        <f t="shared" si="14"/>
        <v>0</v>
      </c>
      <c r="R66" s="5">
        <f t="shared" si="15"/>
        <v>24480.650249999999</v>
      </c>
      <c r="S66" s="5"/>
      <c r="T66" s="5">
        <v>-101895.93</v>
      </c>
      <c r="U66" s="5">
        <v>-6707.5</v>
      </c>
      <c r="V66" s="9">
        <v>-14366.86</v>
      </c>
      <c r="W66" s="9">
        <v>-1180</v>
      </c>
      <c r="X66" s="9">
        <v>0</v>
      </c>
      <c r="Y66" s="9">
        <v>0</v>
      </c>
      <c r="Z66" s="9">
        <v>-9.17</v>
      </c>
      <c r="AA66" s="5"/>
      <c r="AB66" s="9">
        <v>-507.95</v>
      </c>
      <c r="AC66" s="5">
        <f t="shared" si="5"/>
        <v>-91.430999999999997</v>
      </c>
      <c r="AD66" s="5">
        <f t="shared" si="6"/>
        <v>-124758.84099999999</v>
      </c>
      <c r="AE66" s="9">
        <f t="shared" si="16"/>
        <v>-253.97500000000002</v>
      </c>
      <c r="AF66" s="9">
        <f t="shared" si="17"/>
        <v>0</v>
      </c>
      <c r="AG66" s="9">
        <f t="shared" si="18"/>
        <v>-125012.81599999999</v>
      </c>
    </row>
    <row r="67" spans="1:33" x14ac:dyDescent="0.45">
      <c r="A67" s="5">
        <f t="shared" si="10"/>
        <v>65</v>
      </c>
      <c r="B67" s="5" t="s">
        <v>28</v>
      </c>
      <c r="C67" s="6" t="s">
        <v>24</v>
      </c>
      <c r="D67" s="6">
        <v>45517</v>
      </c>
      <c r="E67" s="6">
        <v>45517</v>
      </c>
      <c r="F67" s="5" t="s">
        <v>25</v>
      </c>
      <c r="G67" s="5" t="s">
        <v>30</v>
      </c>
      <c r="H67" s="5" t="s">
        <v>31</v>
      </c>
      <c r="I67" s="5"/>
      <c r="J67" s="5"/>
      <c r="K67" s="6">
        <f t="shared" ref="K67:K73" si="19">E67</f>
        <v>45517</v>
      </c>
      <c r="L67" s="5">
        <v>0</v>
      </c>
      <c r="M67" s="5">
        <v>9.5850000000000009</v>
      </c>
      <c r="N67" s="5">
        <f t="shared" ref="N67:N98" si="20">L67*1000</f>
        <v>0</v>
      </c>
      <c r="O67" s="5">
        <f t="shared" ref="O67:O98" si="21">M67*1000</f>
        <v>9585</v>
      </c>
      <c r="P67" s="14">
        <v>3.6700000000000003E-2</v>
      </c>
      <c r="Q67" s="20">
        <f t="shared" ref="Q67:Q98" si="22">N67/(1-P67)</f>
        <v>0</v>
      </c>
      <c r="R67" s="5">
        <f t="shared" ref="R67:R98" si="23">O67*(1-P67)</f>
        <v>9233.2304999999997</v>
      </c>
      <c r="S67" s="5"/>
      <c r="T67" s="5">
        <v>-49688.34</v>
      </c>
      <c r="U67" s="5">
        <v>-2531.41</v>
      </c>
      <c r="V67" s="9">
        <v>-5422.06</v>
      </c>
      <c r="W67" s="9">
        <v>-1180</v>
      </c>
      <c r="X67" s="9">
        <v>0</v>
      </c>
      <c r="Y67" s="9">
        <v>0</v>
      </c>
      <c r="Z67" s="9">
        <v>-9.82</v>
      </c>
      <c r="AA67" s="5"/>
      <c r="AB67" s="9">
        <v>-191.7</v>
      </c>
      <c r="AC67" s="5">
        <f t="shared" ref="AC67:AC130" si="24">AB67*18%</f>
        <v>-34.506</v>
      </c>
      <c r="AD67" s="5">
        <f t="shared" si="6"/>
        <v>-59057.835999999996</v>
      </c>
      <c r="AE67" s="9">
        <f t="shared" ref="AE67:AE73" si="25">-M67*10</f>
        <v>-95.850000000000009</v>
      </c>
      <c r="AF67" s="9">
        <f t="shared" ref="AF67:AF98" si="26">L67*10</f>
        <v>0</v>
      </c>
      <c r="AG67" s="9">
        <f t="shared" ref="AG67:AG98" si="27">AD67+AE67+AF67</f>
        <v>-59153.685999999994</v>
      </c>
    </row>
    <row r="68" spans="1:33" x14ac:dyDescent="0.45">
      <c r="A68" s="5">
        <f t="shared" si="10"/>
        <v>66</v>
      </c>
      <c r="B68" s="5" t="s">
        <v>28</v>
      </c>
      <c r="C68" s="6" t="s">
        <v>24</v>
      </c>
      <c r="D68" s="6">
        <v>45532</v>
      </c>
      <c r="E68" s="6">
        <v>45532</v>
      </c>
      <c r="F68" s="5" t="s">
        <v>25</v>
      </c>
      <c r="G68" s="5" t="s">
        <v>30</v>
      </c>
      <c r="H68" s="5" t="s">
        <v>31</v>
      </c>
      <c r="I68" s="5"/>
      <c r="J68" s="5"/>
      <c r="K68" s="6">
        <f t="shared" si="19"/>
        <v>45532</v>
      </c>
      <c r="L68" s="5">
        <v>0</v>
      </c>
      <c r="M68" s="5">
        <v>3.85</v>
      </c>
      <c r="N68" s="5">
        <f t="shared" si="20"/>
        <v>0</v>
      </c>
      <c r="O68" s="5">
        <f t="shared" si="21"/>
        <v>3850</v>
      </c>
      <c r="P68" s="14">
        <v>3.5400000000000001E-2</v>
      </c>
      <c r="Q68" s="20">
        <f t="shared" si="22"/>
        <v>0</v>
      </c>
      <c r="R68" s="5">
        <f t="shared" si="23"/>
        <v>3713.71</v>
      </c>
      <c r="S68" s="5"/>
      <c r="T68" s="5">
        <v>-10921.46</v>
      </c>
      <c r="U68" s="5">
        <v>-1016.79</v>
      </c>
      <c r="V68" s="9">
        <v>-2085.8200000000002</v>
      </c>
      <c r="W68" s="9">
        <v>-1180</v>
      </c>
      <c r="X68" s="9">
        <v>0</v>
      </c>
      <c r="Y68" s="9">
        <v>0</v>
      </c>
      <c r="Z68" s="9">
        <v>-9.4700000000000006</v>
      </c>
      <c r="AA68" s="5"/>
      <c r="AB68" s="9">
        <v>-77</v>
      </c>
      <c r="AC68" s="5">
        <f t="shared" si="24"/>
        <v>-13.86</v>
      </c>
      <c r="AD68" s="5">
        <f t="shared" ref="AD68:AD131" si="28">SUM(T68:AC68)</f>
        <v>-15304.4</v>
      </c>
      <c r="AE68" s="9">
        <f t="shared" si="25"/>
        <v>-38.5</v>
      </c>
      <c r="AF68" s="9">
        <f t="shared" si="26"/>
        <v>0</v>
      </c>
      <c r="AG68" s="9">
        <f t="shared" si="27"/>
        <v>-15342.9</v>
      </c>
    </row>
    <row r="69" spans="1:33" x14ac:dyDescent="0.45">
      <c r="A69" s="5">
        <f t="shared" ref="A69:A132" si="29">A68+1</f>
        <v>67</v>
      </c>
      <c r="B69" s="5" t="s">
        <v>28</v>
      </c>
      <c r="C69" s="6" t="s">
        <v>24</v>
      </c>
      <c r="D69" s="6">
        <v>45533</v>
      </c>
      <c r="E69" s="6">
        <v>45533</v>
      </c>
      <c r="F69" s="5" t="s">
        <v>25</v>
      </c>
      <c r="G69" s="5" t="s">
        <v>30</v>
      </c>
      <c r="H69" s="5" t="s">
        <v>31</v>
      </c>
      <c r="I69" s="5"/>
      <c r="J69" s="5"/>
      <c r="K69" s="6">
        <f t="shared" si="19"/>
        <v>45533</v>
      </c>
      <c r="L69" s="5">
        <v>0</v>
      </c>
      <c r="M69" s="5">
        <v>7</v>
      </c>
      <c r="N69" s="5">
        <f t="shared" si="20"/>
        <v>0</v>
      </c>
      <c r="O69" s="5">
        <f t="shared" si="21"/>
        <v>7000</v>
      </c>
      <c r="P69" s="14">
        <v>3.5400000000000001E-2</v>
      </c>
      <c r="Q69" s="20">
        <f t="shared" si="22"/>
        <v>0</v>
      </c>
      <c r="R69" s="5">
        <f t="shared" si="23"/>
        <v>6752.2</v>
      </c>
      <c r="S69" s="5"/>
      <c r="T69" s="5">
        <v>-31102.71</v>
      </c>
      <c r="U69" s="5">
        <v>-1848.7</v>
      </c>
      <c r="V69" s="9">
        <v>-3792.4</v>
      </c>
      <c r="W69" s="9">
        <v>-1180</v>
      </c>
      <c r="X69" s="9">
        <v>0</v>
      </c>
      <c r="Y69" s="9">
        <v>0</v>
      </c>
      <c r="Z69" s="9">
        <v>-9.8000000000000007</v>
      </c>
      <c r="AA69" s="5"/>
      <c r="AB69" s="9">
        <v>-140</v>
      </c>
      <c r="AC69" s="5">
        <f t="shared" si="24"/>
        <v>-25.2</v>
      </c>
      <c r="AD69" s="5">
        <f t="shared" si="28"/>
        <v>-38098.81</v>
      </c>
      <c r="AE69" s="9">
        <f t="shared" si="25"/>
        <v>-70</v>
      </c>
      <c r="AF69" s="9">
        <f t="shared" si="26"/>
        <v>0</v>
      </c>
      <c r="AG69" s="9">
        <f t="shared" si="27"/>
        <v>-38168.81</v>
      </c>
    </row>
    <row r="70" spans="1:33" x14ac:dyDescent="0.45">
      <c r="A70" s="5">
        <f t="shared" si="29"/>
        <v>68</v>
      </c>
      <c r="B70" s="5" t="s">
        <v>28</v>
      </c>
      <c r="C70" s="6" t="s">
        <v>24</v>
      </c>
      <c r="D70" s="6">
        <v>45555</v>
      </c>
      <c r="E70" s="6">
        <v>45555</v>
      </c>
      <c r="F70" s="5" t="s">
        <v>25</v>
      </c>
      <c r="G70" s="5" t="s">
        <v>30</v>
      </c>
      <c r="H70" s="5" t="s">
        <v>31</v>
      </c>
      <c r="I70" s="5"/>
      <c r="J70" s="5"/>
      <c r="K70" s="6">
        <f t="shared" si="19"/>
        <v>45555</v>
      </c>
      <c r="L70" s="5">
        <v>0</v>
      </c>
      <c r="M70" s="5">
        <v>1.4</v>
      </c>
      <c r="N70" s="5">
        <f t="shared" si="20"/>
        <v>0</v>
      </c>
      <c r="O70" s="5">
        <f t="shared" si="21"/>
        <v>1400</v>
      </c>
      <c r="P70" s="14">
        <v>3.0800000000000001E-2</v>
      </c>
      <c r="Q70" s="20">
        <f t="shared" si="22"/>
        <v>0</v>
      </c>
      <c r="R70" s="5">
        <f t="shared" si="23"/>
        <v>1356.8799999999999</v>
      </c>
      <c r="S70" s="5"/>
      <c r="T70" s="5">
        <v>-4804.76</v>
      </c>
      <c r="U70" s="5">
        <v>-369.76</v>
      </c>
      <c r="V70" s="9">
        <v>-758.48</v>
      </c>
      <c r="W70" s="9">
        <v>-1180</v>
      </c>
      <c r="X70" s="9">
        <v>0</v>
      </c>
      <c r="Y70" s="9">
        <v>0</v>
      </c>
      <c r="Z70" s="9">
        <v>-11.55</v>
      </c>
      <c r="AA70" s="5"/>
      <c r="AB70" s="9">
        <v>-28</v>
      </c>
      <c r="AC70" s="5">
        <f t="shared" si="24"/>
        <v>-5.04</v>
      </c>
      <c r="AD70" s="5">
        <f t="shared" si="28"/>
        <v>-7157.59</v>
      </c>
      <c r="AE70" s="9">
        <f t="shared" si="25"/>
        <v>-14</v>
      </c>
      <c r="AF70" s="9">
        <f t="shared" si="26"/>
        <v>0</v>
      </c>
      <c r="AG70" s="9">
        <f t="shared" si="27"/>
        <v>-7171.59</v>
      </c>
    </row>
    <row r="71" spans="1:33" x14ac:dyDescent="0.45">
      <c r="A71" s="5">
        <f t="shared" si="29"/>
        <v>69</v>
      </c>
      <c r="B71" s="5" t="s">
        <v>28</v>
      </c>
      <c r="C71" s="6" t="s">
        <v>24</v>
      </c>
      <c r="D71" s="6">
        <v>45562</v>
      </c>
      <c r="E71" s="6">
        <v>45562</v>
      </c>
      <c r="F71" s="5" t="s">
        <v>25</v>
      </c>
      <c r="G71" s="5" t="s">
        <v>30</v>
      </c>
      <c r="H71" s="5" t="s">
        <v>31</v>
      </c>
      <c r="I71" s="5"/>
      <c r="J71" s="5"/>
      <c r="K71" s="6">
        <f t="shared" si="19"/>
        <v>45562</v>
      </c>
      <c r="L71" s="5">
        <v>0</v>
      </c>
      <c r="M71" s="5">
        <v>5.835</v>
      </c>
      <c r="N71" s="5">
        <f t="shared" si="20"/>
        <v>0</v>
      </c>
      <c r="O71" s="5">
        <f t="shared" si="21"/>
        <v>5835</v>
      </c>
      <c r="P71" s="14">
        <v>3.2300000000000002E-2</v>
      </c>
      <c r="Q71" s="20">
        <f t="shared" si="22"/>
        <v>0</v>
      </c>
      <c r="R71" s="5">
        <f t="shared" si="23"/>
        <v>5646.5294999999996</v>
      </c>
      <c r="S71" s="5"/>
      <c r="T71" s="5">
        <v>-24950.18</v>
      </c>
      <c r="U71" s="5">
        <v>-1541.07</v>
      </c>
      <c r="V71" s="9">
        <v>-3059.2</v>
      </c>
      <c r="W71" s="9">
        <v>-1180</v>
      </c>
      <c r="X71" s="9">
        <v>0</v>
      </c>
      <c r="Y71" s="9">
        <v>0</v>
      </c>
      <c r="Z71" s="9">
        <v>-8.61</v>
      </c>
      <c r="AA71" s="5"/>
      <c r="AB71" s="9">
        <v>-116.7</v>
      </c>
      <c r="AC71" s="5">
        <f t="shared" si="24"/>
        <v>-21.006</v>
      </c>
      <c r="AD71" s="5">
        <f t="shared" si="28"/>
        <v>-30876.766000000003</v>
      </c>
      <c r="AE71" s="9">
        <f t="shared" si="25"/>
        <v>-58.35</v>
      </c>
      <c r="AF71" s="9">
        <f t="shared" si="26"/>
        <v>0</v>
      </c>
      <c r="AG71" s="9">
        <f t="shared" si="27"/>
        <v>-30935.116000000002</v>
      </c>
    </row>
    <row r="72" spans="1:33" x14ac:dyDescent="0.45">
      <c r="A72" s="5">
        <f t="shared" si="29"/>
        <v>70</v>
      </c>
      <c r="B72" s="5" t="s">
        <v>28</v>
      </c>
      <c r="C72" s="6" t="s">
        <v>24</v>
      </c>
      <c r="D72" s="6">
        <v>45563</v>
      </c>
      <c r="E72" s="6">
        <v>45563</v>
      </c>
      <c r="F72" s="5" t="s">
        <v>25</v>
      </c>
      <c r="G72" s="5" t="s">
        <v>30</v>
      </c>
      <c r="H72" s="5" t="s">
        <v>31</v>
      </c>
      <c r="I72" s="5"/>
      <c r="J72" s="5"/>
      <c r="K72" s="6">
        <f t="shared" si="19"/>
        <v>45563</v>
      </c>
      <c r="L72" s="5">
        <v>0</v>
      </c>
      <c r="M72" s="5">
        <v>5.0549999999999997</v>
      </c>
      <c r="N72" s="5">
        <f t="shared" si="20"/>
        <v>0</v>
      </c>
      <c r="O72" s="5">
        <f t="shared" si="21"/>
        <v>5055</v>
      </c>
      <c r="P72" s="14">
        <v>3.2300000000000002E-2</v>
      </c>
      <c r="Q72" s="20">
        <f t="shared" si="22"/>
        <v>0</v>
      </c>
      <c r="R72" s="5">
        <f t="shared" si="23"/>
        <v>4891.7235000000001</v>
      </c>
      <c r="S72" s="5"/>
      <c r="T72" s="5">
        <v>-22954.01</v>
      </c>
      <c r="U72" s="5">
        <v>-1335.02</v>
      </c>
      <c r="V72" s="9">
        <v>-2650.2</v>
      </c>
      <c r="W72" s="9">
        <v>-1180</v>
      </c>
      <c r="X72" s="9">
        <v>0</v>
      </c>
      <c r="Y72" s="9">
        <v>0</v>
      </c>
      <c r="Z72" s="9">
        <v>-8.76</v>
      </c>
      <c r="AA72" s="5"/>
      <c r="AB72" s="9">
        <v>-101.1</v>
      </c>
      <c r="AC72" s="5">
        <f t="shared" si="24"/>
        <v>-18.197999999999997</v>
      </c>
      <c r="AD72" s="5">
        <f t="shared" si="28"/>
        <v>-28247.287999999997</v>
      </c>
      <c r="AE72" s="9">
        <f t="shared" si="25"/>
        <v>-50.55</v>
      </c>
      <c r="AF72" s="9">
        <f t="shared" si="26"/>
        <v>0</v>
      </c>
      <c r="AG72" s="9">
        <f t="shared" si="27"/>
        <v>-28297.837999999996</v>
      </c>
    </row>
    <row r="73" spans="1:33" x14ac:dyDescent="0.45">
      <c r="A73" s="5">
        <f t="shared" si="29"/>
        <v>71</v>
      </c>
      <c r="B73" s="5" t="s">
        <v>28</v>
      </c>
      <c r="C73" s="6" t="s">
        <v>24</v>
      </c>
      <c r="D73" s="6">
        <v>45581</v>
      </c>
      <c r="E73" s="6">
        <v>45581</v>
      </c>
      <c r="F73" s="5" t="s">
        <v>25</v>
      </c>
      <c r="G73" s="5" t="s">
        <v>30</v>
      </c>
      <c r="H73" s="5" t="s">
        <v>31</v>
      </c>
      <c r="I73" s="5"/>
      <c r="J73" s="5"/>
      <c r="K73" s="6">
        <f t="shared" si="19"/>
        <v>45581</v>
      </c>
      <c r="L73" s="5">
        <v>0</v>
      </c>
      <c r="M73" s="5">
        <v>0.94750000000000001</v>
      </c>
      <c r="N73" s="5">
        <f t="shared" si="20"/>
        <v>0</v>
      </c>
      <c r="O73" s="5">
        <f t="shared" si="21"/>
        <v>947.5</v>
      </c>
      <c r="P73" s="14">
        <v>3.5999999999999997E-2</v>
      </c>
      <c r="Q73" s="20">
        <f t="shared" si="22"/>
        <v>0</v>
      </c>
      <c r="R73" s="5">
        <f t="shared" si="23"/>
        <v>913.39</v>
      </c>
      <c r="S73" s="5"/>
      <c r="T73" s="5">
        <v>-5970.61</v>
      </c>
      <c r="U73" s="5">
        <v>-250.25</v>
      </c>
      <c r="V73" s="9">
        <v>-496.75</v>
      </c>
      <c r="W73" s="9">
        <v>-1180</v>
      </c>
      <c r="X73" s="9">
        <v>0</v>
      </c>
      <c r="Y73" s="9">
        <v>0</v>
      </c>
      <c r="Z73" s="9">
        <v>-8.9600000000000009</v>
      </c>
      <c r="AA73" s="5"/>
      <c r="AB73" s="9">
        <v>-18.95</v>
      </c>
      <c r="AC73" s="5">
        <f t="shared" si="24"/>
        <v>-3.4109999999999996</v>
      </c>
      <c r="AD73" s="5">
        <f t="shared" si="28"/>
        <v>-7928.9309999999996</v>
      </c>
      <c r="AE73" s="9">
        <f t="shared" si="25"/>
        <v>-9.4749999999999996</v>
      </c>
      <c r="AF73" s="9">
        <f t="shared" si="26"/>
        <v>0</v>
      </c>
      <c r="AG73" s="9">
        <f t="shared" si="27"/>
        <v>-7938.4059999999999</v>
      </c>
    </row>
    <row r="74" spans="1:33" x14ac:dyDescent="0.45">
      <c r="A74" s="5">
        <f t="shared" si="29"/>
        <v>72</v>
      </c>
      <c r="B74" s="5" t="s">
        <v>37</v>
      </c>
      <c r="C74" s="6" t="s">
        <v>36</v>
      </c>
      <c r="D74" s="6">
        <v>45597</v>
      </c>
      <c r="E74" s="6">
        <v>45597</v>
      </c>
      <c r="F74" s="5" t="s">
        <v>38</v>
      </c>
      <c r="G74" s="5" t="s">
        <v>30</v>
      </c>
      <c r="H74" s="5" t="s">
        <v>31</v>
      </c>
      <c r="I74" s="5"/>
      <c r="J74" s="5"/>
      <c r="K74" s="6">
        <v>45626</v>
      </c>
      <c r="L74" s="5">
        <v>0</v>
      </c>
      <c r="M74" s="5">
        <v>120</v>
      </c>
      <c r="N74" s="5">
        <f t="shared" si="20"/>
        <v>0</v>
      </c>
      <c r="O74" s="5">
        <f t="shared" si="21"/>
        <v>120000</v>
      </c>
      <c r="P74" s="15"/>
      <c r="Q74" s="20">
        <f t="shared" si="22"/>
        <v>0</v>
      </c>
      <c r="R74" s="5">
        <f t="shared" si="23"/>
        <v>120000</v>
      </c>
      <c r="S74" s="5"/>
      <c r="T74" s="5">
        <v>-654000</v>
      </c>
      <c r="U74" s="5">
        <v>0</v>
      </c>
      <c r="V74" s="9">
        <v>0</v>
      </c>
      <c r="W74" s="9">
        <f>(1180+5900+11800)*-1</f>
        <v>-18880</v>
      </c>
      <c r="X74" s="9">
        <v>0</v>
      </c>
      <c r="Y74" s="9">
        <v>0</v>
      </c>
      <c r="Z74" s="9">
        <v>0</v>
      </c>
      <c r="AA74" s="5"/>
      <c r="AB74" s="9">
        <v>-2400</v>
      </c>
      <c r="AC74" s="5">
        <f t="shared" si="24"/>
        <v>-432</v>
      </c>
      <c r="AD74" s="5">
        <f t="shared" si="28"/>
        <v>-675712</v>
      </c>
      <c r="AE74" s="9">
        <f t="shared" ref="AE74:AE103" si="30">-M74*10*1.18</f>
        <v>-1416</v>
      </c>
      <c r="AF74" s="9">
        <f t="shared" si="26"/>
        <v>0</v>
      </c>
      <c r="AG74" s="9">
        <f t="shared" si="27"/>
        <v>-677128</v>
      </c>
    </row>
    <row r="75" spans="1:33" x14ac:dyDescent="0.45">
      <c r="A75" s="5">
        <f t="shared" si="29"/>
        <v>73</v>
      </c>
      <c r="B75" s="5" t="s">
        <v>37</v>
      </c>
      <c r="C75" s="6" t="s">
        <v>36</v>
      </c>
      <c r="D75" s="6">
        <v>45598</v>
      </c>
      <c r="E75" s="6">
        <v>45598</v>
      </c>
      <c r="F75" s="5" t="s">
        <v>38</v>
      </c>
      <c r="G75" s="5" t="s">
        <v>30</v>
      </c>
      <c r="H75" s="5" t="s">
        <v>31</v>
      </c>
      <c r="I75" s="5"/>
      <c r="J75" s="5"/>
      <c r="K75" s="6">
        <v>45626</v>
      </c>
      <c r="L75" s="5">
        <v>0</v>
      </c>
      <c r="M75" s="5">
        <v>120</v>
      </c>
      <c r="N75" s="5">
        <f t="shared" si="20"/>
        <v>0</v>
      </c>
      <c r="O75" s="5">
        <f t="shared" si="21"/>
        <v>120000</v>
      </c>
      <c r="P75" s="15"/>
      <c r="Q75" s="20">
        <f t="shared" si="22"/>
        <v>0</v>
      </c>
      <c r="R75" s="5">
        <f t="shared" si="23"/>
        <v>120000</v>
      </c>
      <c r="S75" s="5"/>
      <c r="T75" s="5">
        <v>-654000</v>
      </c>
      <c r="U75" s="5">
        <v>0</v>
      </c>
      <c r="V75" s="9">
        <v>0</v>
      </c>
      <c r="W75" s="9">
        <f t="shared" ref="W75:W103" si="31">(1180+5900)*-1</f>
        <v>-7080</v>
      </c>
      <c r="X75" s="9">
        <v>0</v>
      </c>
      <c r="Y75" s="9">
        <v>0</v>
      </c>
      <c r="Z75" s="9">
        <v>0</v>
      </c>
      <c r="AA75" s="5"/>
      <c r="AB75" s="9">
        <v>-2400</v>
      </c>
      <c r="AC75" s="5">
        <f t="shared" si="24"/>
        <v>-432</v>
      </c>
      <c r="AD75" s="5">
        <f t="shared" si="28"/>
        <v>-663912</v>
      </c>
      <c r="AE75" s="9">
        <f t="shared" si="30"/>
        <v>-1416</v>
      </c>
      <c r="AF75" s="9">
        <f t="shared" si="26"/>
        <v>0</v>
      </c>
      <c r="AG75" s="9">
        <f t="shared" si="27"/>
        <v>-665328</v>
      </c>
    </row>
    <row r="76" spans="1:33" x14ac:dyDescent="0.45">
      <c r="A76" s="5">
        <f t="shared" si="29"/>
        <v>74</v>
      </c>
      <c r="B76" s="5" t="s">
        <v>37</v>
      </c>
      <c r="C76" s="6" t="s">
        <v>36</v>
      </c>
      <c r="D76" s="6">
        <v>45599</v>
      </c>
      <c r="E76" s="6">
        <v>45599</v>
      </c>
      <c r="F76" s="5" t="s">
        <v>38</v>
      </c>
      <c r="G76" s="5" t="s">
        <v>30</v>
      </c>
      <c r="H76" s="5" t="s">
        <v>31</v>
      </c>
      <c r="I76" s="5"/>
      <c r="J76" s="5"/>
      <c r="K76" s="6">
        <v>45626</v>
      </c>
      <c r="L76" s="5">
        <v>0</v>
      </c>
      <c r="M76" s="5">
        <v>120</v>
      </c>
      <c r="N76" s="5">
        <f t="shared" si="20"/>
        <v>0</v>
      </c>
      <c r="O76" s="5">
        <f t="shared" si="21"/>
        <v>120000</v>
      </c>
      <c r="P76" s="15"/>
      <c r="Q76" s="20">
        <f t="shared" si="22"/>
        <v>0</v>
      </c>
      <c r="R76" s="5">
        <f t="shared" si="23"/>
        <v>120000</v>
      </c>
      <c r="S76" s="5"/>
      <c r="T76" s="5">
        <v>-654000</v>
      </c>
      <c r="U76" s="5">
        <v>0</v>
      </c>
      <c r="V76" s="9">
        <v>0</v>
      </c>
      <c r="W76" s="9">
        <f t="shared" si="31"/>
        <v>-7080</v>
      </c>
      <c r="X76" s="9">
        <v>0</v>
      </c>
      <c r="Y76" s="9">
        <v>0</v>
      </c>
      <c r="Z76" s="9">
        <v>0</v>
      </c>
      <c r="AA76" s="5"/>
      <c r="AB76" s="9">
        <v>-2400</v>
      </c>
      <c r="AC76" s="5">
        <f t="shared" si="24"/>
        <v>-432</v>
      </c>
      <c r="AD76" s="5">
        <f t="shared" si="28"/>
        <v>-663912</v>
      </c>
      <c r="AE76" s="9">
        <f t="shared" si="30"/>
        <v>-1416</v>
      </c>
      <c r="AF76" s="9">
        <f t="shared" si="26"/>
        <v>0</v>
      </c>
      <c r="AG76" s="9">
        <f t="shared" si="27"/>
        <v>-665328</v>
      </c>
    </row>
    <row r="77" spans="1:33" x14ac:dyDescent="0.45">
      <c r="A77" s="5">
        <f t="shared" si="29"/>
        <v>75</v>
      </c>
      <c r="B77" s="5" t="s">
        <v>37</v>
      </c>
      <c r="C77" s="6" t="s">
        <v>36</v>
      </c>
      <c r="D77" s="6">
        <v>45600</v>
      </c>
      <c r="E77" s="6">
        <v>45600</v>
      </c>
      <c r="F77" s="5" t="s">
        <v>38</v>
      </c>
      <c r="G77" s="5" t="s">
        <v>30</v>
      </c>
      <c r="H77" s="5" t="s">
        <v>31</v>
      </c>
      <c r="I77" s="5"/>
      <c r="J77" s="5"/>
      <c r="K77" s="6">
        <v>45626</v>
      </c>
      <c r="L77" s="5">
        <v>0</v>
      </c>
      <c r="M77" s="5">
        <v>120</v>
      </c>
      <c r="N77" s="5">
        <f t="shared" si="20"/>
        <v>0</v>
      </c>
      <c r="O77" s="5">
        <f t="shared" si="21"/>
        <v>120000</v>
      </c>
      <c r="P77" s="15"/>
      <c r="Q77" s="20">
        <f t="shared" si="22"/>
        <v>0</v>
      </c>
      <c r="R77" s="5">
        <f t="shared" si="23"/>
        <v>120000</v>
      </c>
      <c r="S77" s="5"/>
      <c r="T77" s="5">
        <v>-654000</v>
      </c>
      <c r="U77" s="5">
        <v>0</v>
      </c>
      <c r="V77" s="9">
        <v>0</v>
      </c>
      <c r="W77" s="9">
        <f t="shared" si="31"/>
        <v>-7080</v>
      </c>
      <c r="X77" s="9">
        <v>0</v>
      </c>
      <c r="Y77" s="9">
        <v>0</v>
      </c>
      <c r="Z77" s="9">
        <v>0</v>
      </c>
      <c r="AA77" s="5"/>
      <c r="AB77" s="9">
        <v>-2400</v>
      </c>
      <c r="AC77" s="5">
        <f t="shared" si="24"/>
        <v>-432</v>
      </c>
      <c r="AD77" s="5">
        <f t="shared" si="28"/>
        <v>-663912</v>
      </c>
      <c r="AE77" s="9">
        <f t="shared" si="30"/>
        <v>-1416</v>
      </c>
      <c r="AF77" s="9">
        <f t="shared" si="26"/>
        <v>0</v>
      </c>
      <c r="AG77" s="9">
        <f t="shared" si="27"/>
        <v>-665328</v>
      </c>
    </row>
    <row r="78" spans="1:33" x14ac:dyDescent="0.45">
      <c r="A78" s="5">
        <f t="shared" si="29"/>
        <v>76</v>
      </c>
      <c r="B78" s="5" t="s">
        <v>37</v>
      </c>
      <c r="C78" s="6" t="s">
        <v>36</v>
      </c>
      <c r="D78" s="6">
        <v>45601</v>
      </c>
      <c r="E78" s="6">
        <v>45601</v>
      </c>
      <c r="F78" s="5" t="s">
        <v>38</v>
      </c>
      <c r="G78" s="5" t="s">
        <v>30</v>
      </c>
      <c r="H78" s="5" t="s">
        <v>31</v>
      </c>
      <c r="I78" s="5"/>
      <c r="J78" s="5"/>
      <c r="K78" s="6">
        <v>45626</v>
      </c>
      <c r="L78" s="5">
        <v>0</v>
      </c>
      <c r="M78" s="5">
        <v>120</v>
      </c>
      <c r="N78" s="5">
        <f t="shared" si="20"/>
        <v>0</v>
      </c>
      <c r="O78" s="5">
        <f t="shared" si="21"/>
        <v>120000</v>
      </c>
      <c r="P78" s="15"/>
      <c r="Q78" s="20">
        <f t="shared" si="22"/>
        <v>0</v>
      </c>
      <c r="R78" s="5">
        <f t="shared" si="23"/>
        <v>120000</v>
      </c>
      <c r="S78" s="5"/>
      <c r="T78" s="5">
        <v>-654000</v>
      </c>
      <c r="U78" s="5">
        <v>0</v>
      </c>
      <c r="V78" s="9">
        <v>0</v>
      </c>
      <c r="W78" s="9">
        <f t="shared" si="31"/>
        <v>-7080</v>
      </c>
      <c r="X78" s="9">
        <v>0</v>
      </c>
      <c r="Y78" s="9">
        <v>0</v>
      </c>
      <c r="Z78" s="9">
        <v>0</v>
      </c>
      <c r="AA78" s="5"/>
      <c r="AB78" s="9">
        <v>-2400</v>
      </c>
      <c r="AC78" s="5">
        <f t="shared" si="24"/>
        <v>-432</v>
      </c>
      <c r="AD78" s="5">
        <f t="shared" si="28"/>
        <v>-663912</v>
      </c>
      <c r="AE78" s="9">
        <f t="shared" si="30"/>
        <v>-1416</v>
      </c>
      <c r="AF78" s="9">
        <f t="shared" si="26"/>
        <v>0</v>
      </c>
      <c r="AG78" s="9">
        <f t="shared" si="27"/>
        <v>-665328</v>
      </c>
    </row>
    <row r="79" spans="1:33" x14ac:dyDescent="0.45">
      <c r="A79" s="5">
        <f t="shared" si="29"/>
        <v>77</v>
      </c>
      <c r="B79" s="5" t="s">
        <v>37</v>
      </c>
      <c r="C79" s="6" t="s">
        <v>36</v>
      </c>
      <c r="D79" s="6">
        <v>45602</v>
      </c>
      <c r="E79" s="6">
        <v>45602</v>
      </c>
      <c r="F79" s="5" t="s">
        <v>38</v>
      </c>
      <c r="G79" s="5" t="s">
        <v>30</v>
      </c>
      <c r="H79" s="5" t="s">
        <v>31</v>
      </c>
      <c r="I79" s="5"/>
      <c r="J79" s="5"/>
      <c r="K79" s="6">
        <v>45626</v>
      </c>
      <c r="L79" s="5">
        <v>0</v>
      </c>
      <c r="M79" s="5">
        <v>120</v>
      </c>
      <c r="N79" s="5">
        <f t="shared" si="20"/>
        <v>0</v>
      </c>
      <c r="O79" s="5">
        <f t="shared" si="21"/>
        <v>120000</v>
      </c>
      <c r="P79" s="15"/>
      <c r="Q79" s="20">
        <f t="shared" si="22"/>
        <v>0</v>
      </c>
      <c r="R79" s="5">
        <f t="shared" si="23"/>
        <v>120000</v>
      </c>
      <c r="S79" s="5"/>
      <c r="T79" s="5">
        <v>-654000</v>
      </c>
      <c r="U79" s="5">
        <v>0</v>
      </c>
      <c r="V79" s="9">
        <v>0</v>
      </c>
      <c r="W79" s="9">
        <f t="shared" si="31"/>
        <v>-7080</v>
      </c>
      <c r="X79" s="9">
        <v>0</v>
      </c>
      <c r="Y79" s="9">
        <v>0</v>
      </c>
      <c r="Z79" s="9">
        <v>0</v>
      </c>
      <c r="AA79" s="5"/>
      <c r="AB79" s="9">
        <v>-2400</v>
      </c>
      <c r="AC79" s="5">
        <f t="shared" si="24"/>
        <v>-432</v>
      </c>
      <c r="AD79" s="5">
        <f t="shared" si="28"/>
        <v>-663912</v>
      </c>
      <c r="AE79" s="9">
        <f t="shared" si="30"/>
        <v>-1416</v>
      </c>
      <c r="AF79" s="9">
        <f t="shared" si="26"/>
        <v>0</v>
      </c>
      <c r="AG79" s="9">
        <f t="shared" si="27"/>
        <v>-665328</v>
      </c>
    </row>
    <row r="80" spans="1:33" x14ac:dyDescent="0.45">
      <c r="A80" s="5">
        <f t="shared" si="29"/>
        <v>78</v>
      </c>
      <c r="B80" s="5" t="s">
        <v>37</v>
      </c>
      <c r="C80" s="6" t="s">
        <v>36</v>
      </c>
      <c r="D80" s="6">
        <v>45603</v>
      </c>
      <c r="E80" s="6">
        <v>45603</v>
      </c>
      <c r="F80" s="5" t="s">
        <v>38</v>
      </c>
      <c r="G80" s="5" t="s">
        <v>30</v>
      </c>
      <c r="H80" s="5" t="s">
        <v>31</v>
      </c>
      <c r="I80" s="5"/>
      <c r="J80" s="5"/>
      <c r="K80" s="6">
        <v>45626</v>
      </c>
      <c r="L80" s="5">
        <v>0</v>
      </c>
      <c r="M80" s="5">
        <v>120</v>
      </c>
      <c r="N80" s="5">
        <f t="shared" si="20"/>
        <v>0</v>
      </c>
      <c r="O80" s="5">
        <f t="shared" si="21"/>
        <v>120000</v>
      </c>
      <c r="P80" s="15"/>
      <c r="Q80" s="20">
        <f t="shared" si="22"/>
        <v>0</v>
      </c>
      <c r="R80" s="5">
        <f t="shared" si="23"/>
        <v>120000</v>
      </c>
      <c r="S80" s="5"/>
      <c r="T80" s="5">
        <v>-654000</v>
      </c>
      <c r="U80" s="5">
        <v>0</v>
      </c>
      <c r="V80" s="9">
        <v>0</v>
      </c>
      <c r="W80" s="9">
        <f t="shared" si="31"/>
        <v>-7080</v>
      </c>
      <c r="X80" s="9">
        <v>0</v>
      </c>
      <c r="Y80" s="9">
        <v>0</v>
      </c>
      <c r="Z80" s="9">
        <v>0</v>
      </c>
      <c r="AA80" s="5"/>
      <c r="AB80" s="9">
        <v>-2400</v>
      </c>
      <c r="AC80" s="5">
        <f t="shared" si="24"/>
        <v>-432</v>
      </c>
      <c r="AD80" s="5">
        <f t="shared" si="28"/>
        <v>-663912</v>
      </c>
      <c r="AE80" s="9">
        <f t="shared" si="30"/>
        <v>-1416</v>
      </c>
      <c r="AF80" s="9">
        <f t="shared" si="26"/>
        <v>0</v>
      </c>
      <c r="AG80" s="9">
        <f t="shared" si="27"/>
        <v>-665328</v>
      </c>
    </row>
    <row r="81" spans="1:33" x14ac:dyDescent="0.45">
      <c r="A81" s="5">
        <f t="shared" si="29"/>
        <v>79</v>
      </c>
      <c r="B81" s="5" t="s">
        <v>37</v>
      </c>
      <c r="C81" s="6" t="s">
        <v>36</v>
      </c>
      <c r="D81" s="6">
        <v>45604</v>
      </c>
      <c r="E81" s="6">
        <v>45604</v>
      </c>
      <c r="F81" s="5" t="s">
        <v>38</v>
      </c>
      <c r="G81" s="5" t="s">
        <v>30</v>
      </c>
      <c r="H81" s="5" t="s">
        <v>31</v>
      </c>
      <c r="I81" s="5"/>
      <c r="J81" s="5"/>
      <c r="K81" s="6">
        <v>45626</v>
      </c>
      <c r="L81" s="5">
        <v>0</v>
      </c>
      <c r="M81" s="5">
        <v>120</v>
      </c>
      <c r="N81" s="5">
        <f t="shared" si="20"/>
        <v>0</v>
      </c>
      <c r="O81" s="5">
        <f t="shared" si="21"/>
        <v>120000</v>
      </c>
      <c r="P81" s="15"/>
      <c r="Q81" s="20">
        <f t="shared" si="22"/>
        <v>0</v>
      </c>
      <c r="R81" s="5">
        <f t="shared" si="23"/>
        <v>120000</v>
      </c>
      <c r="S81" s="5"/>
      <c r="T81" s="5">
        <v>-654000</v>
      </c>
      <c r="U81" s="5">
        <v>0</v>
      </c>
      <c r="V81" s="9">
        <v>0</v>
      </c>
      <c r="W81" s="9">
        <f t="shared" si="31"/>
        <v>-7080</v>
      </c>
      <c r="X81" s="9">
        <v>0</v>
      </c>
      <c r="Y81" s="9">
        <v>0</v>
      </c>
      <c r="Z81" s="9">
        <v>0</v>
      </c>
      <c r="AA81" s="5"/>
      <c r="AB81" s="9">
        <v>-2400</v>
      </c>
      <c r="AC81" s="5">
        <f t="shared" si="24"/>
        <v>-432</v>
      </c>
      <c r="AD81" s="5">
        <f t="shared" si="28"/>
        <v>-663912</v>
      </c>
      <c r="AE81" s="9">
        <f t="shared" si="30"/>
        <v>-1416</v>
      </c>
      <c r="AF81" s="9">
        <f t="shared" si="26"/>
        <v>0</v>
      </c>
      <c r="AG81" s="9">
        <f t="shared" si="27"/>
        <v>-665328</v>
      </c>
    </row>
    <row r="82" spans="1:33" x14ac:dyDescent="0.45">
      <c r="A82" s="5">
        <f t="shared" si="29"/>
        <v>80</v>
      </c>
      <c r="B82" s="5" t="s">
        <v>37</v>
      </c>
      <c r="C82" s="6" t="s">
        <v>36</v>
      </c>
      <c r="D82" s="6">
        <v>45605</v>
      </c>
      <c r="E82" s="6">
        <v>45605</v>
      </c>
      <c r="F82" s="5" t="s">
        <v>38</v>
      </c>
      <c r="G82" s="5" t="s">
        <v>30</v>
      </c>
      <c r="H82" s="5" t="s">
        <v>31</v>
      </c>
      <c r="I82" s="5"/>
      <c r="J82" s="5"/>
      <c r="K82" s="6">
        <v>45626</v>
      </c>
      <c r="L82" s="5">
        <v>0</v>
      </c>
      <c r="M82" s="5">
        <v>120</v>
      </c>
      <c r="N82" s="5">
        <f t="shared" si="20"/>
        <v>0</v>
      </c>
      <c r="O82" s="5">
        <f t="shared" si="21"/>
        <v>120000</v>
      </c>
      <c r="P82" s="15"/>
      <c r="Q82" s="20">
        <f t="shared" si="22"/>
        <v>0</v>
      </c>
      <c r="R82" s="5">
        <f t="shared" si="23"/>
        <v>120000</v>
      </c>
      <c r="S82" s="5"/>
      <c r="T82" s="5">
        <v>-654000</v>
      </c>
      <c r="U82" s="5">
        <v>0</v>
      </c>
      <c r="V82" s="9">
        <v>0</v>
      </c>
      <c r="W82" s="9">
        <f t="shared" si="31"/>
        <v>-7080</v>
      </c>
      <c r="X82" s="9">
        <v>0</v>
      </c>
      <c r="Y82" s="9">
        <v>0</v>
      </c>
      <c r="Z82" s="9">
        <v>0</v>
      </c>
      <c r="AA82" s="5"/>
      <c r="AB82" s="9">
        <v>-2400</v>
      </c>
      <c r="AC82" s="5">
        <f t="shared" si="24"/>
        <v>-432</v>
      </c>
      <c r="AD82" s="5">
        <f t="shared" si="28"/>
        <v>-663912</v>
      </c>
      <c r="AE82" s="9">
        <f t="shared" si="30"/>
        <v>-1416</v>
      </c>
      <c r="AF82" s="9">
        <f t="shared" si="26"/>
        <v>0</v>
      </c>
      <c r="AG82" s="9">
        <f t="shared" si="27"/>
        <v>-665328</v>
      </c>
    </row>
    <row r="83" spans="1:33" x14ac:dyDescent="0.45">
      <c r="A83" s="5">
        <f t="shared" si="29"/>
        <v>81</v>
      </c>
      <c r="B83" s="5" t="s">
        <v>37</v>
      </c>
      <c r="C83" s="6" t="s">
        <v>36</v>
      </c>
      <c r="D83" s="6">
        <v>45606</v>
      </c>
      <c r="E83" s="6">
        <v>45606</v>
      </c>
      <c r="F83" s="5" t="s">
        <v>38</v>
      </c>
      <c r="G83" s="5" t="s">
        <v>30</v>
      </c>
      <c r="H83" s="5" t="s">
        <v>31</v>
      </c>
      <c r="I83" s="5"/>
      <c r="J83" s="5"/>
      <c r="K83" s="6">
        <v>45626</v>
      </c>
      <c r="L83" s="5">
        <v>0</v>
      </c>
      <c r="M83" s="5">
        <v>120</v>
      </c>
      <c r="N83" s="5">
        <f t="shared" si="20"/>
        <v>0</v>
      </c>
      <c r="O83" s="5">
        <f t="shared" si="21"/>
        <v>120000</v>
      </c>
      <c r="P83" s="15"/>
      <c r="Q83" s="20">
        <f t="shared" si="22"/>
        <v>0</v>
      </c>
      <c r="R83" s="5">
        <f t="shared" si="23"/>
        <v>120000</v>
      </c>
      <c r="S83" s="5"/>
      <c r="T83" s="5">
        <v>-654000</v>
      </c>
      <c r="U83" s="5">
        <v>0</v>
      </c>
      <c r="V83" s="9">
        <v>0</v>
      </c>
      <c r="W83" s="9">
        <f t="shared" si="31"/>
        <v>-7080</v>
      </c>
      <c r="X83" s="9">
        <v>0</v>
      </c>
      <c r="Y83" s="9">
        <v>0</v>
      </c>
      <c r="Z83" s="9">
        <v>0</v>
      </c>
      <c r="AA83" s="5"/>
      <c r="AB83" s="9">
        <v>-2400</v>
      </c>
      <c r="AC83" s="5">
        <f t="shared" si="24"/>
        <v>-432</v>
      </c>
      <c r="AD83" s="5">
        <f t="shared" si="28"/>
        <v>-663912</v>
      </c>
      <c r="AE83" s="9">
        <f t="shared" si="30"/>
        <v>-1416</v>
      </c>
      <c r="AF83" s="9">
        <f t="shared" si="26"/>
        <v>0</v>
      </c>
      <c r="AG83" s="9">
        <f t="shared" si="27"/>
        <v>-665328</v>
      </c>
    </row>
    <row r="84" spans="1:33" x14ac:dyDescent="0.45">
      <c r="A84" s="5">
        <f t="shared" si="29"/>
        <v>82</v>
      </c>
      <c r="B84" s="5" t="s">
        <v>37</v>
      </c>
      <c r="C84" s="6" t="s">
        <v>36</v>
      </c>
      <c r="D84" s="6">
        <v>45607</v>
      </c>
      <c r="E84" s="6">
        <v>45607</v>
      </c>
      <c r="F84" s="5" t="s">
        <v>38</v>
      </c>
      <c r="G84" s="5" t="s">
        <v>30</v>
      </c>
      <c r="H84" s="5" t="s">
        <v>31</v>
      </c>
      <c r="I84" s="5"/>
      <c r="J84" s="5"/>
      <c r="K84" s="6">
        <v>45626</v>
      </c>
      <c r="L84" s="5">
        <v>0</v>
      </c>
      <c r="M84" s="5">
        <v>120</v>
      </c>
      <c r="N84" s="5">
        <f t="shared" si="20"/>
        <v>0</v>
      </c>
      <c r="O84" s="5">
        <f t="shared" si="21"/>
        <v>120000</v>
      </c>
      <c r="P84" s="15"/>
      <c r="Q84" s="20">
        <f t="shared" si="22"/>
        <v>0</v>
      </c>
      <c r="R84" s="5">
        <f t="shared" si="23"/>
        <v>120000</v>
      </c>
      <c r="S84" s="5"/>
      <c r="T84" s="5">
        <v>-654000</v>
      </c>
      <c r="U84" s="5">
        <v>0</v>
      </c>
      <c r="V84" s="9">
        <v>0</v>
      </c>
      <c r="W84" s="9">
        <f t="shared" si="31"/>
        <v>-7080</v>
      </c>
      <c r="X84" s="9">
        <v>0</v>
      </c>
      <c r="Y84" s="9">
        <v>0</v>
      </c>
      <c r="Z84" s="9">
        <v>0</v>
      </c>
      <c r="AA84" s="5"/>
      <c r="AB84" s="9">
        <v>-2400</v>
      </c>
      <c r="AC84" s="5">
        <f t="shared" si="24"/>
        <v>-432</v>
      </c>
      <c r="AD84" s="5">
        <f t="shared" si="28"/>
        <v>-663912</v>
      </c>
      <c r="AE84" s="9">
        <f t="shared" si="30"/>
        <v>-1416</v>
      </c>
      <c r="AF84" s="9">
        <f t="shared" si="26"/>
        <v>0</v>
      </c>
      <c r="AG84" s="9">
        <f t="shared" si="27"/>
        <v>-665328</v>
      </c>
    </row>
    <row r="85" spans="1:33" x14ac:dyDescent="0.45">
      <c r="A85" s="5">
        <f t="shared" si="29"/>
        <v>83</v>
      </c>
      <c r="B85" s="5" t="s">
        <v>37</v>
      </c>
      <c r="C85" s="6" t="s">
        <v>36</v>
      </c>
      <c r="D85" s="6">
        <v>45608</v>
      </c>
      <c r="E85" s="6">
        <v>45608</v>
      </c>
      <c r="F85" s="5" t="s">
        <v>38</v>
      </c>
      <c r="G85" s="5" t="s">
        <v>30</v>
      </c>
      <c r="H85" s="5" t="s">
        <v>31</v>
      </c>
      <c r="I85" s="5"/>
      <c r="J85" s="5"/>
      <c r="K85" s="6">
        <v>45626</v>
      </c>
      <c r="L85" s="5">
        <v>0</v>
      </c>
      <c r="M85" s="5">
        <v>113.75</v>
      </c>
      <c r="N85" s="5">
        <f t="shared" si="20"/>
        <v>0</v>
      </c>
      <c r="O85" s="5">
        <f t="shared" si="21"/>
        <v>113750</v>
      </c>
      <c r="P85" s="15"/>
      <c r="Q85" s="20">
        <f t="shared" si="22"/>
        <v>0</v>
      </c>
      <c r="R85" s="5">
        <f t="shared" si="23"/>
        <v>113750</v>
      </c>
      <c r="S85" s="5"/>
      <c r="T85" s="5">
        <v>-619937.5</v>
      </c>
      <c r="U85" s="5">
        <v>0</v>
      </c>
      <c r="V85" s="9">
        <v>0</v>
      </c>
      <c r="W85" s="9">
        <f t="shared" si="31"/>
        <v>-7080</v>
      </c>
      <c r="X85" s="9">
        <v>0</v>
      </c>
      <c r="Y85" s="9">
        <v>0</v>
      </c>
      <c r="Z85" s="9">
        <v>0</v>
      </c>
      <c r="AA85" s="5"/>
      <c r="AB85" s="9">
        <v>-2275</v>
      </c>
      <c r="AC85" s="5">
        <f t="shared" si="24"/>
        <v>-409.5</v>
      </c>
      <c r="AD85" s="5">
        <f t="shared" si="28"/>
        <v>-629702</v>
      </c>
      <c r="AE85" s="9">
        <f t="shared" si="30"/>
        <v>-1342.25</v>
      </c>
      <c r="AF85" s="9">
        <f t="shared" si="26"/>
        <v>0</v>
      </c>
      <c r="AG85" s="9">
        <f t="shared" si="27"/>
        <v>-631044.25</v>
      </c>
    </row>
    <row r="86" spans="1:33" x14ac:dyDescent="0.45">
      <c r="A86" s="5">
        <f t="shared" si="29"/>
        <v>84</v>
      </c>
      <c r="B86" s="5" t="s">
        <v>37</v>
      </c>
      <c r="C86" s="6" t="s">
        <v>36</v>
      </c>
      <c r="D86" s="6">
        <v>45609</v>
      </c>
      <c r="E86" s="6">
        <v>45609</v>
      </c>
      <c r="F86" s="5" t="s">
        <v>38</v>
      </c>
      <c r="G86" s="5" t="s">
        <v>30</v>
      </c>
      <c r="H86" s="5" t="s">
        <v>31</v>
      </c>
      <c r="I86" s="5"/>
      <c r="J86" s="5"/>
      <c r="K86" s="6">
        <v>45626</v>
      </c>
      <c r="L86" s="5">
        <v>0</v>
      </c>
      <c r="M86" s="5">
        <v>120</v>
      </c>
      <c r="N86" s="5">
        <f t="shared" si="20"/>
        <v>0</v>
      </c>
      <c r="O86" s="5">
        <f t="shared" si="21"/>
        <v>120000</v>
      </c>
      <c r="P86" s="15"/>
      <c r="Q86" s="20">
        <f t="shared" si="22"/>
        <v>0</v>
      </c>
      <c r="R86" s="5">
        <f t="shared" si="23"/>
        <v>120000</v>
      </c>
      <c r="S86" s="5"/>
      <c r="T86" s="5">
        <v>-654000</v>
      </c>
      <c r="U86" s="5">
        <v>0</v>
      </c>
      <c r="V86" s="9">
        <v>0</v>
      </c>
      <c r="W86" s="9">
        <f t="shared" si="31"/>
        <v>-7080</v>
      </c>
      <c r="X86" s="9">
        <v>0</v>
      </c>
      <c r="Y86" s="9">
        <v>0</v>
      </c>
      <c r="Z86" s="9">
        <v>0</v>
      </c>
      <c r="AA86" s="5"/>
      <c r="AB86" s="9">
        <v>-2400</v>
      </c>
      <c r="AC86" s="5">
        <f t="shared" si="24"/>
        <v>-432</v>
      </c>
      <c r="AD86" s="5">
        <f t="shared" si="28"/>
        <v>-663912</v>
      </c>
      <c r="AE86" s="9">
        <f t="shared" si="30"/>
        <v>-1416</v>
      </c>
      <c r="AF86" s="9">
        <f t="shared" si="26"/>
        <v>0</v>
      </c>
      <c r="AG86" s="9">
        <f t="shared" si="27"/>
        <v>-665328</v>
      </c>
    </row>
    <row r="87" spans="1:33" x14ac:dyDescent="0.45">
      <c r="A87" s="5">
        <f t="shared" si="29"/>
        <v>85</v>
      </c>
      <c r="B87" s="5" t="s">
        <v>37</v>
      </c>
      <c r="C87" s="6" t="s">
        <v>36</v>
      </c>
      <c r="D87" s="6">
        <v>45610</v>
      </c>
      <c r="E87" s="6">
        <v>45610</v>
      </c>
      <c r="F87" s="5" t="s">
        <v>38</v>
      </c>
      <c r="G87" s="5" t="s">
        <v>30</v>
      </c>
      <c r="H87" s="5" t="s">
        <v>31</v>
      </c>
      <c r="I87" s="5"/>
      <c r="J87" s="5"/>
      <c r="K87" s="6">
        <v>45626</v>
      </c>
      <c r="L87" s="5">
        <v>0</v>
      </c>
      <c r="M87" s="5">
        <v>120</v>
      </c>
      <c r="N87" s="5">
        <f t="shared" si="20"/>
        <v>0</v>
      </c>
      <c r="O87" s="5">
        <f t="shared" si="21"/>
        <v>120000</v>
      </c>
      <c r="P87" s="15"/>
      <c r="Q87" s="20">
        <f t="shared" si="22"/>
        <v>0</v>
      </c>
      <c r="R87" s="5">
        <f t="shared" si="23"/>
        <v>120000</v>
      </c>
      <c r="S87" s="5"/>
      <c r="T87" s="5">
        <v>-654000</v>
      </c>
      <c r="U87" s="5">
        <v>0</v>
      </c>
      <c r="V87" s="9">
        <v>0</v>
      </c>
      <c r="W87" s="9">
        <f t="shared" si="31"/>
        <v>-7080</v>
      </c>
      <c r="X87" s="9">
        <v>0</v>
      </c>
      <c r="Y87" s="9">
        <v>0</v>
      </c>
      <c r="Z87" s="9">
        <v>0</v>
      </c>
      <c r="AA87" s="5"/>
      <c r="AB87" s="9">
        <v>-2400</v>
      </c>
      <c r="AC87" s="5">
        <f t="shared" si="24"/>
        <v>-432</v>
      </c>
      <c r="AD87" s="5">
        <f t="shared" si="28"/>
        <v>-663912</v>
      </c>
      <c r="AE87" s="9">
        <f t="shared" si="30"/>
        <v>-1416</v>
      </c>
      <c r="AF87" s="9">
        <f t="shared" si="26"/>
        <v>0</v>
      </c>
      <c r="AG87" s="9">
        <f t="shared" si="27"/>
        <v>-665328</v>
      </c>
    </row>
    <row r="88" spans="1:33" x14ac:dyDescent="0.45">
      <c r="A88" s="5">
        <f t="shared" si="29"/>
        <v>86</v>
      </c>
      <c r="B88" s="5" t="s">
        <v>37</v>
      </c>
      <c r="C88" s="6" t="s">
        <v>36</v>
      </c>
      <c r="D88" s="6">
        <v>45611</v>
      </c>
      <c r="E88" s="6">
        <v>45611</v>
      </c>
      <c r="F88" s="5" t="s">
        <v>38</v>
      </c>
      <c r="G88" s="5" t="s">
        <v>30</v>
      </c>
      <c r="H88" s="5" t="s">
        <v>31</v>
      </c>
      <c r="I88" s="5"/>
      <c r="J88" s="5"/>
      <c r="K88" s="6">
        <v>45626</v>
      </c>
      <c r="L88" s="5">
        <v>0</v>
      </c>
      <c r="M88" s="5">
        <v>120</v>
      </c>
      <c r="N88" s="5">
        <f t="shared" si="20"/>
        <v>0</v>
      </c>
      <c r="O88" s="5">
        <f t="shared" si="21"/>
        <v>120000</v>
      </c>
      <c r="P88" s="15"/>
      <c r="Q88" s="20">
        <f t="shared" si="22"/>
        <v>0</v>
      </c>
      <c r="R88" s="5">
        <f t="shared" si="23"/>
        <v>120000</v>
      </c>
      <c r="S88" s="5"/>
      <c r="T88" s="5">
        <v>-654000</v>
      </c>
      <c r="U88" s="5">
        <v>0</v>
      </c>
      <c r="V88" s="9">
        <v>0</v>
      </c>
      <c r="W88" s="9">
        <f t="shared" si="31"/>
        <v>-7080</v>
      </c>
      <c r="X88" s="9">
        <v>0</v>
      </c>
      <c r="Y88" s="9">
        <v>0</v>
      </c>
      <c r="Z88" s="9">
        <v>0</v>
      </c>
      <c r="AA88" s="5"/>
      <c r="AB88" s="9">
        <v>-2400</v>
      </c>
      <c r="AC88" s="5">
        <f t="shared" si="24"/>
        <v>-432</v>
      </c>
      <c r="AD88" s="5">
        <f t="shared" si="28"/>
        <v>-663912</v>
      </c>
      <c r="AE88" s="9">
        <f t="shared" si="30"/>
        <v>-1416</v>
      </c>
      <c r="AF88" s="9">
        <f t="shared" si="26"/>
        <v>0</v>
      </c>
      <c r="AG88" s="9">
        <f t="shared" si="27"/>
        <v>-665328</v>
      </c>
    </row>
    <row r="89" spans="1:33" x14ac:dyDescent="0.45">
      <c r="A89" s="5">
        <f t="shared" si="29"/>
        <v>87</v>
      </c>
      <c r="B89" s="5" t="s">
        <v>37</v>
      </c>
      <c r="C89" s="6" t="s">
        <v>36</v>
      </c>
      <c r="D89" s="6">
        <v>45612</v>
      </c>
      <c r="E89" s="6">
        <v>45612</v>
      </c>
      <c r="F89" s="5" t="s">
        <v>38</v>
      </c>
      <c r="G89" s="5" t="s">
        <v>30</v>
      </c>
      <c r="H89" s="5" t="s">
        <v>31</v>
      </c>
      <c r="I89" s="5"/>
      <c r="J89" s="5"/>
      <c r="K89" s="6">
        <v>45626</v>
      </c>
      <c r="L89" s="5">
        <v>0</v>
      </c>
      <c r="M89" s="5">
        <v>118.75</v>
      </c>
      <c r="N89" s="5">
        <f t="shared" si="20"/>
        <v>0</v>
      </c>
      <c r="O89" s="5">
        <f t="shared" si="21"/>
        <v>118750</v>
      </c>
      <c r="P89" s="15"/>
      <c r="Q89" s="20">
        <f t="shared" si="22"/>
        <v>0</v>
      </c>
      <c r="R89" s="5">
        <f t="shared" si="23"/>
        <v>118750</v>
      </c>
      <c r="S89" s="5"/>
      <c r="T89" s="5">
        <v>-647187.5</v>
      </c>
      <c r="U89" s="5">
        <v>0</v>
      </c>
      <c r="V89" s="9">
        <v>0</v>
      </c>
      <c r="W89" s="9">
        <f t="shared" si="31"/>
        <v>-7080</v>
      </c>
      <c r="X89" s="9">
        <v>0</v>
      </c>
      <c r="Y89" s="9">
        <v>0</v>
      </c>
      <c r="Z89" s="9">
        <v>0</v>
      </c>
      <c r="AA89" s="5"/>
      <c r="AB89" s="9">
        <v>-2375</v>
      </c>
      <c r="AC89" s="5">
        <f t="shared" si="24"/>
        <v>-427.5</v>
      </c>
      <c r="AD89" s="5">
        <f t="shared" si="28"/>
        <v>-657070</v>
      </c>
      <c r="AE89" s="9">
        <f t="shared" si="30"/>
        <v>-1401.25</v>
      </c>
      <c r="AF89" s="9">
        <f t="shared" si="26"/>
        <v>0</v>
      </c>
      <c r="AG89" s="9">
        <f t="shared" si="27"/>
        <v>-658471.25</v>
      </c>
    </row>
    <row r="90" spans="1:33" x14ac:dyDescent="0.45">
      <c r="A90" s="5">
        <f t="shared" si="29"/>
        <v>88</v>
      </c>
      <c r="B90" s="5" t="s">
        <v>37</v>
      </c>
      <c r="C90" s="6" t="s">
        <v>36</v>
      </c>
      <c r="D90" s="6">
        <v>45613</v>
      </c>
      <c r="E90" s="6">
        <v>45613</v>
      </c>
      <c r="F90" s="5" t="s">
        <v>38</v>
      </c>
      <c r="G90" s="5" t="s">
        <v>30</v>
      </c>
      <c r="H90" s="5" t="s">
        <v>31</v>
      </c>
      <c r="I90" s="5"/>
      <c r="J90" s="5"/>
      <c r="K90" s="6">
        <v>45626</v>
      </c>
      <c r="L90" s="5">
        <v>0</v>
      </c>
      <c r="M90" s="5">
        <v>120</v>
      </c>
      <c r="N90" s="5">
        <f t="shared" si="20"/>
        <v>0</v>
      </c>
      <c r="O90" s="5">
        <f t="shared" si="21"/>
        <v>120000</v>
      </c>
      <c r="P90" s="15"/>
      <c r="Q90" s="20">
        <f t="shared" si="22"/>
        <v>0</v>
      </c>
      <c r="R90" s="5">
        <f t="shared" si="23"/>
        <v>120000</v>
      </c>
      <c r="S90" s="5"/>
      <c r="T90" s="5">
        <v>-654000</v>
      </c>
      <c r="U90" s="5">
        <v>0</v>
      </c>
      <c r="V90" s="9">
        <v>0</v>
      </c>
      <c r="W90" s="9">
        <f t="shared" si="31"/>
        <v>-7080</v>
      </c>
      <c r="X90" s="9">
        <v>0</v>
      </c>
      <c r="Y90" s="9">
        <v>0</v>
      </c>
      <c r="Z90" s="9">
        <v>0</v>
      </c>
      <c r="AA90" s="5"/>
      <c r="AB90" s="9">
        <v>-2400</v>
      </c>
      <c r="AC90" s="5">
        <f t="shared" si="24"/>
        <v>-432</v>
      </c>
      <c r="AD90" s="5">
        <f t="shared" si="28"/>
        <v>-663912</v>
      </c>
      <c r="AE90" s="9">
        <f t="shared" si="30"/>
        <v>-1416</v>
      </c>
      <c r="AF90" s="9">
        <f t="shared" si="26"/>
        <v>0</v>
      </c>
      <c r="AG90" s="9">
        <f t="shared" si="27"/>
        <v>-665328</v>
      </c>
    </row>
    <row r="91" spans="1:33" x14ac:dyDescent="0.45">
      <c r="A91" s="5">
        <f t="shared" si="29"/>
        <v>89</v>
      </c>
      <c r="B91" s="5" t="s">
        <v>37</v>
      </c>
      <c r="C91" s="6" t="s">
        <v>36</v>
      </c>
      <c r="D91" s="6">
        <v>45614</v>
      </c>
      <c r="E91" s="6">
        <v>45614</v>
      </c>
      <c r="F91" s="5" t="s">
        <v>38</v>
      </c>
      <c r="G91" s="5" t="s">
        <v>30</v>
      </c>
      <c r="H91" s="5" t="s">
        <v>31</v>
      </c>
      <c r="I91" s="5"/>
      <c r="J91" s="5"/>
      <c r="K91" s="6">
        <v>45626</v>
      </c>
      <c r="L91" s="5">
        <v>0</v>
      </c>
      <c r="M91" s="5">
        <v>120</v>
      </c>
      <c r="N91" s="5">
        <f t="shared" si="20"/>
        <v>0</v>
      </c>
      <c r="O91" s="5">
        <f t="shared" si="21"/>
        <v>120000</v>
      </c>
      <c r="P91" s="15"/>
      <c r="Q91" s="20">
        <f t="shared" si="22"/>
        <v>0</v>
      </c>
      <c r="R91" s="5">
        <f t="shared" si="23"/>
        <v>120000</v>
      </c>
      <c r="S91" s="5"/>
      <c r="T91" s="5">
        <v>-654000</v>
      </c>
      <c r="U91" s="5">
        <v>0</v>
      </c>
      <c r="V91" s="9">
        <v>0</v>
      </c>
      <c r="W91" s="9">
        <f t="shared" si="31"/>
        <v>-7080</v>
      </c>
      <c r="X91" s="9">
        <v>0</v>
      </c>
      <c r="Y91" s="9">
        <v>0</v>
      </c>
      <c r="Z91" s="9">
        <v>0</v>
      </c>
      <c r="AA91" s="5"/>
      <c r="AB91" s="9">
        <v>-2400</v>
      </c>
      <c r="AC91" s="5">
        <f t="shared" si="24"/>
        <v>-432</v>
      </c>
      <c r="AD91" s="5">
        <f t="shared" si="28"/>
        <v>-663912</v>
      </c>
      <c r="AE91" s="9">
        <f t="shared" si="30"/>
        <v>-1416</v>
      </c>
      <c r="AF91" s="9">
        <f t="shared" si="26"/>
        <v>0</v>
      </c>
      <c r="AG91" s="9">
        <f t="shared" si="27"/>
        <v>-665328</v>
      </c>
    </row>
    <row r="92" spans="1:33" x14ac:dyDescent="0.45">
      <c r="A92" s="5">
        <f t="shared" si="29"/>
        <v>90</v>
      </c>
      <c r="B92" s="5" t="s">
        <v>37</v>
      </c>
      <c r="C92" s="6" t="s">
        <v>36</v>
      </c>
      <c r="D92" s="6">
        <v>45615</v>
      </c>
      <c r="E92" s="6">
        <v>45615</v>
      </c>
      <c r="F92" s="5" t="s">
        <v>38</v>
      </c>
      <c r="G92" s="5" t="s">
        <v>30</v>
      </c>
      <c r="H92" s="5" t="s">
        <v>31</v>
      </c>
      <c r="I92" s="5"/>
      <c r="J92" s="5"/>
      <c r="K92" s="6">
        <v>45626</v>
      </c>
      <c r="L92" s="5">
        <v>0</v>
      </c>
      <c r="M92" s="5">
        <v>120</v>
      </c>
      <c r="N92" s="5">
        <f t="shared" si="20"/>
        <v>0</v>
      </c>
      <c r="O92" s="5">
        <f t="shared" si="21"/>
        <v>120000</v>
      </c>
      <c r="P92" s="15"/>
      <c r="Q92" s="20">
        <f t="shared" si="22"/>
        <v>0</v>
      </c>
      <c r="R92" s="5">
        <f t="shared" si="23"/>
        <v>120000</v>
      </c>
      <c r="S92" s="5"/>
      <c r="T92" s="5">
        <v>-654000</v>
      </c>
      <c r="U92" s="5">
        <v>0</v>
      </c>
      <c r="V92" s="9">
        <v>0</v>
      </c>
      <c r="W92" s="9">
        <f t="shared" si="31"/>
        <v>-7080</v>
      </c>
      <c r="X92" s="9">
        <v>0</v>
      </c>
      <c r="Y92" s="9">
        <v>0</v>
      </c>
      <c r="Z92" s="9">
        <v>0</v>
      </c>
      <c r="AA92" s="5"/>
      <c r="AB92" s="9">
        <v>-2400</v>
      </c>
      <c r="AC92" s="5">
        <f t="shared" si="24"/>
        <v>-432</v>
      </c>
      <c r="AD92" s="5">
        <f t="shared" si="28"/>
        <v>-663912</v>
      </c>
      <c r="AE92" s="9">
        <f t="shared" si="30"/>
        <v>-1416</v>
      </c>
      <c r="AF92" s="9">
        <f t="shared" si="26"/>
        <v>0</v>
      </c>
      <c r="AG92" s="9">
        <f t="shared" si="27"/>
        <v>-665328</v>
      </c>
    </row>
    <row r="93" spans="1:33" x14ac:dyDescent="0.45">
      <c r="A93" s="5">
        <f t="shared" si="29"/>
        <v>91</v>
      </c>
      <c r="B93" s="5" t="s">
        <v>37</v>
      </c>
      <c r="C93" s="6" t="s">
        <v>36</v>
      </c>
      <c r="D93" s="6">
        <v>45616</v>
      </c>
      <c r="E93" s="6">
        <v>45616</v>
      </c>
      <c r="F93" s="5" t="s">
        <v>38</v>
      </c>
      <c r="G93" s="5" t="s">
        <v>30</v>
      </c>
      <c r="H93" s="5" t="s">
        <v>31</v>
      </c>
      <c r="I93" s="5"/>
      <c r="J93" s="5"/>
      <c r="K93" s="6">
        <v>45626</v>
      </c>
      <c r="L93" s="5">
        <v>0</v>
      </c>
      <c r="M93" s="5">
        <v>120</v>
      </c>
      <c r="N93" s="5">
        <f t="shared" si="20"/>
        <v>0</v>
      </c>
      <c r="O93" s="5">
        <f t="shared" si="21"/>
        <v>120000</v>
      </c>
      <c r="P93" s="15"/>
      <c r="Q93" s="20">
        <f t="shared" si="22"/>
        <v>0</v>
      </c>
      <c r="R93" s="5">
        <f t="shared" si="23"/>
        <v>120000</v>
      </c>
      <c r="S93" s="5"/>
      <c r="T93" s="5">
        <v>-654000</v>
      </c>
      <c r="U93" s="5">
        <v>0</v>
      </c>
      <c r="V93" s="9">
        <v>0</v>
      </c>
      <c r="W93" s="9">
        <f t="shared" si="31"/>
        <v>-7080</v>
      </c>
      <c r="X93" s="9">
        <v>0</v>
      </c>
      <c r="Y93" s="9">
        <v>0</v>
      </c>
      <c r="Z93" s="9">
        <v>0</v>
      </c>
      <c r="AA93" s="5"/>
      <c r="AB93" s="9">
        <v>-2400</v>
      </c>
      <c r="AC93" s="5">
        <f t="shared" si="24"/>
        <v>-432</v>
      </c>
      <c r="AD93" s="5">
        <f t="shared" si="28"/>
        <v>-663912</v>
      </c>
      <c r="AE93" s="9">
        <f t="shared" si="30"/>
        <v>-1416</v>
      </c>
      <c r="AF93" s="9">
        <f t="shared" si="26"/>
        <v>0</v>
      </c>
      <c r="AG93" s="9">
        <f t="shared" si="27"/>
        <v>-665328</v>
      </c>
    </row>
    <row r="94" spans="1:33" x14ac:dyDescent="0.45">
      <c r="A94" s="5">
        <f t="shared" si="29"/>
        <v>92</v>
      </c>
      <c r="B94" s="5" t="s">
        <v>37</v>
      </c>
      <c r="C94" s="6" t="s">
        <v>36</v>
      </c>
      <c r="D94" s="6">
        <v>45617</v>
      </c>
      <c r="E94" s="6">
        <v>45617</v>
      </c>
      <c r="F94" s="5" t="s">
        <v>38</v>
      </c>
      <c r="G94" s="5" t="s">
        <v>30</v>
      </c>
      <c r="H94" s="5" t="s">
        <v>31</v>
      </c>
      <c r="I94" s="5"/>
      <c r="J94" s="5"/>
      <c r="K94" s="6">
        <v>45626</v>
      </c>
      <c r="L94" s="5">
        <v>0</v>
      </c>
      <c r="M94" s="5">
        <v>120</v>
      </c>
      <c r="N94" s="5">
        <f t="shared" si="20"/>
        <v>0</v>
      </c>
      <c r="O94" s="5">
        <f t="shared" si="21"/>
        <v>120000</v>
      </c>
      <c r="P94" s="15"/>
      <c r="Q94" s="20">
        <f t="shared" si="22"/>
        <v>0</v>
      </c>
      <c r="R94" s="5">
        <f t="shared" si="23"/>
        <v>120000</v>
      </c>
      <c r="S94" s="5"/>
      <c r="T94" s="5">
        <v>-654000</v>
      </c>
      <c r="U94" s="5">
        <v>0</v>
      </c>
      <c r="V94" s="9">
        <v>0</v>
      </c>
      <c r="W94" s="9">
        <f t="shared" si="31"/>
        <v>-7080</v>
      </c>
      <c r="X94" s="9">
        <v>0</v>
      </c>
      <c r="Y94" s="9">
        <v>0</v>
      </c>
      <c r="Z94" s="9">
        <v>0</v>
      </c>
      <c r="AA94" s="5"/>
      <c r="AB94" s="9">
        <v>-2400</v>
      </c>
      <c r="AC94" s="5">
        <f t="shared" si="24"/>
        <v>-432</v>
      </c>
      <c r="AD94" s="5">
        <f t="shared" si="28"/>
        <v>-663912</v>
      </c>
      <c r="AE94" s="9">
        <f t="shared" si="30"/>
        <v>-1416</v>
      </c>
      <c r="AF94" s="9">
        <f t="shared" si="26"/>
        <v>0</v>
      </c>
      <c r="AG94" s="9">
        <f t="shared" si="27"/>
        <v>-665328</v>
      </c>
    </row>
    <row r="95" spans="1:33" x14ac:dyDescent="0.45">
      <c r="A95" s="5">
        <f t="shared" si="29"/>
        <v>93</v>
      </c>
      <c r="B95" s="5" t="s">
        <v>37</v>
      </c>
      <c r="C95" s="6" t="s">
        <v>36</v>
      </c>
      <c r="D95" s="6">
        <v>45618</v>
      </c>
      <c r="E95" s="6">
        <v>45618</v>
      </c>
      <c r="F95" s="5" t="s">
        <v>38</v>
      </c>
      <c r="G95" s="5" t="s">
        <v>30</v>
      </c>
      <c r="H95" s="5" t="s">
        <v>31</v>
      </c>
      <c r="I95" s="5"/>
      <c r="J95" s="5"/>
      <c r="K95" s="6">
        <v>45626</v>
      </c>
      <c r="L95" s="5">
        <v>0</v>
      </c>
      <c r="M95" s="5">
        <v>120</v>
      </c>
      <c r="N95" s="5">
        <f t="shared" si="20"/>
        <v>0</v>
      </c>
      <c r="O95" s="5">
        <f t="shared" si="21"/>
        <v>120000</v>
      </c>
      <c r="P95" s="15"/>
      <c r="Q95" s="20">
        <f t="shared" si="22"/>
        <v>0</v>
      </c>
      <c r="R95" s="5">
        <f t="shared" si="23"/>
        <v>120000</v>
      </c>
      <c r="S95" s="5"/>
      <c r="T95" s="5">
        <v>-654000</v>
      </c>
      <c r="U95" s="5">
        <v>0</v>
      </c>
      <c r="V95" s="9">
        <v>0</v>
      </c>
      <c r="W95" s="9">
        <f t="shared" si="31"/>
        <v>-7080</v>
      </c>
      <c r="X95" s="9">
        <v>0</v>
      </c>
      <c r="Y95" s="9">
        <v>0</v>
      </c>
      <c r="Z95" s="9">
        <v>0</v>
      </c>
      <c r="AA95" s="5"/>
      <c r="AB95" s="9">
        <v>-2400</v>
      </c>
      <c r="AC95" s="5">
        <f t="shared" si="24"/>
        <v>-432</v>
      </c>
      <c r="AD95" s="5">
        <f t="shared" si="28"/>
        <v>-663912</v>
      </c>
      <c r="AE95" s="9">
        <f t="shared" si="30"/>
        <v>-1416</v>
      </c>
      <c r="AF95" s="9">
        <f t="shared" si="26"/>
        <v>0</v>
      </c>
      <c r="AG95" s="9">
        <f t="shared" si="27"/>
        <v>-665328</v>
      </c>
    </row>
    <row r="96" spans="1:33" x14ac:dyDescent="0.45">
      <c r="A96" s="5">
        <f t="shared" si="29"/>
        <v>94</v>
      </c>
      <c r="B96" s="5" t="s">
        <v>37</v>
      </c>
      <c r="C96" s="6" t="s">
        <v>36</v>
      </c>
      <c r="D96" s="6">
        <v>45619</v>
      </c>
      <c r="E96" s="6">
        <v>45619</v>
      </c>
      <c r="F96" s="5" t="s">
        <v>38</v>
      </c>
      <c r="G96" s="5" t="s">
        <v>30</v>
      </c>
      <c r="H96" s="5" t="s">
        <v>31</v>
      </c>
      <c r="I96" s="5"/>
      <c r="J96" s="5"/>
      <c r="K96" s="6">
        <v>45626</v>
      </c>
      <c r="L96" s="5">
        <v>0</v>
      </c>
      <c r="M96" s="5">
        <v>120</v>
      </c>
      <c r="N96" s="5">
        <f t="shared" si="20"/>
        <v>0</v>
      </c>
      <c r="O96" s="5">
        <f t="shared" si="21"/>
        <v>120000</v>
      </c>
      <c r="P96" s="15"/>
      <c r="Q96" s="20">
        <f t="shared" si="22"/>
        <v>0</v>
      </c>
      <c r="R96" s="5">
        <f t="shared" si="23"/>
        <v>120000</v>
      </c>
      <c r="S96" s="5"/>
      <c r="T96" s="5">
        <v>-654000</v>
      </c>
      <c r="U96" s="5">
        <v>0</v>
      </c>
      <c r="V96" s="9">
        <v>0</v>
      </c>
      <c r="W96" s="9">
        <f t="shared" si="31"/>
        <v>-7080</v>
      </c>
      <c r="X96" s="9">
        <v>0</v>
      </c>
      <c r="Y96" s="9">
        <v>0</v>
      </c>
      <c r="Z96" s="9">
        <v>0</v>
      </c>
      <c r="AA96" s="5"/>
      <c r="AB96" s="9">
        <v>-2400</v>
      </c>
      <c r="AC96" s="5">
        <f t="shared" si="24"/>
        <v>-432</v>
      </c>
      <c r="AD96" s="5">
        <f t="shared" si="28"/>
        <v>-663912</v>
      </c>
      <c r="AE96" s="9">
        <f t="shared" si="30"/>
        <v>-1416</v>
      </c>
      <c r="AF96" s="9">
        <f t="shared" si="26"/>
        <v>0</v>
      </c>
      <c r="AG96" s="9">
        <f t="shared" si="27"/>
        <v>-665328</v>
      </c>
    </row>
    <row r="97" spans="1:33" x14ac:dyDescent="0.45">
      <c r="A97" s="5">
        <f t="shared" si="29"/>
        <v>95</v>
      </c>
      <c r="B97" s="5" t="s">
        <v>37</v>
      </c>
      <c r="C97" s="6" t="s">
        <v>36</v>
      </c>
      <c r="D97" s="6">
        <v>45620</v>
      </c>
      <c r="E97" s="6">
        <v>45620</v>
      </c>
      <c r="F97" s="5" t="s">
        <v>38</v>
      </c>
      <c r="G97" s="5" t="s">
        <v>30</v>
      </c>
      <c r="H97" s="5" t="s">
        <v>31</v>
      </c>
      <c r="I97" s="5"/>
      <c r="J97" s="5"/>
      <c r="K97" s="6">
        <v>45626</v>
      </c>
      <c r="L97" s="5">
        <v>0</v>
      </c>
      <c r="M97" s="5">
        <v>120</v>
      </c>
      <c r="N97" s="5">
        <f t="shared" si="20"/>
        <v>0</v>
      </c>
      <c r="O97" s="5">
        <f t="shared" si="21"/>
        <v>120000</v>
      </c>
      <c r="P97" s="15"/>
      <c r="Q97" s="20">
        <f t="shared" si="22"/>
        <v>0</v>
      </c>
      <c r="R97" s="5">
        <f t="shared" si="23"/>
        <v>120000</v>
      </c>
      <c r="S97" s="5"/>
      <c r="T97" s="5">
        <v>-654000</v>
      </c>
      <c r="U97" s="5">
        <v>0</v>
      </c>
      <c r="V97" s="9">
        <v>0</v>
      </c>
      <c r="W97" s="9">
        <f t="shared" si="31"/>
        <v>-7080</v>
      </c>
      <c r="X97" s="9">
        <v>0</v>
      </c>
      <c r="Y97" s="9">
        <v>0</v>
      </c>
      <c r="Z97" s="9">
        <v>0</v>
      </c>
      <c r="AA97" s="5"/>
      <c r="AB97" s="9">
        <v>-2400</v>
      </c>
      <c r="AC97" s="5">
        <f t="shared" si="24"/>
        <v>-432</v>
      </c>
      <c r="AD97" s="5">
        <f t="shared" si="28"/>
        <v>-663912</v>
      </c>
      <c r="AE97" s="9">
        <f t="shared" si="30"/>
        <v>-1416</v>
      </c>
      <c r="AF97" s="9">
        <f t="shared" si="26"/>
        <v>0</v>
      </c>
      <c r="AG97" s="9">
        <f t="shared" si="27"/>
        <v>-665328</v>
      </c>
    </row>
    <row r="98" spans="1:33" x14ac:dyDescent="0.45">
      <c r="A98" s="5">
        <f t="shared" si="29"/>
        <v>96</v>
      </c>
      <c r="B98" s="5" t="s">
        <v>37</v>
      </c>
      <c r="C98" s="6" t="s">
        <v>36</v>
      </c>
      <c r="D98" s="6">
        <v>45621</v>
      </c>
      <c r="E98" s="6">
        <v>45621</v>
      </c>
      <c r="F98" s="5" t="s">
        <v>38</v>
      </c>
      <c r="G98" s="5" t="s">
        <v>30</v>
      </c>
      <c r="H98" s="5" t="s">
        <v>31</v>
      </c>
      <c r="I98" s="5"/>
      <c r="J98" s="5"/>
      <c r="K98" s="6">
        <v>45626</v>
      </c>
      <c r="L98" s="5">
        <v>0</v>
      </c>
      <c r="M98" s="5">
        <v>120</v>
      </c>
      <c r="N98" s="5">
        <f t="shared" si="20"/>
        <v>0</v>
      </c>
      <c r="O98" s="5">
        <f t="shared" si="21"/>
        <v>120000</v>
      </c>
      <c r="P98" s="15"/>
      <c r="Q98" s="20">
        <f t="shared" si="22"/>
        <v>0</v>
      </c>
      <c r="R98" s="5">
        <f t="shared" si="23"/>
        <v>120000</v>
      </c>
      <c r="S98" s="5"/>
      <c r="T98" s="5">
        <v>-654000</v>
      </c>
      <c r="U98" s="5">
        <v>0</v>
      </c>
      <c r="V98" s="9">
        <v>0</v>
      </c>
      <c r="W98" s="9">
        <f t="shared" si="31"/>
        <v>-7080</v>
      </c>
      <c r="X98" s="9">
        <v>0</v>
      </c>
      <c r="Y98" s="9">
        <v>0</v>
      </c>
      <c r="Z98" s="9">
        <v>0</v>
      </c>
      <c r="AA98" s="5"/>
      <c r="AB98" s="9">
        <v>-2400</v>
      </c>
      <c r="AC98" s="5">
        <f t="shared" si="24"/>
        <v>-432</v>
      </c>
      <c r="AD98" s="5">
        <f t="shared" si="28"/>
        <v>-663912</v>
      </c>
      <c r="AE98" s="9">
        <f t="shared" si="30"/>
        <v>-1416</v>
      </c>
      <c r="AF98" s="9">
        <f t="shared" si="26"/>
        <v>0</v>
      </c>
      <c r="AG98" s="9">
        <f t="shared" si="27"/>
        <v>-665328</v>
      </c>
    </row>
    <row r="99" spans="1:33" x14ac:dyDescent="0.45">
      <c r="A99" s="5">
        <f t="shared" si="29"/>
        <v>97</v>
      </c>
      <c r="B99" s="5" t="s">
        <v>37</v>
      </c>
      <c r="C99" s="6" t="s">
        <v>36</v>
      </c>
      <c r="D99" s="6">
        <v>45622</v>
      </c>
      <c r="E99" s="6">
        <v>45622</v>
      </c>
      <c r="F99" s="5" t="s">
        <v>38</v>
      </c>
      <c r="G99" s="5" t="s">
        <v>30</v>
      </c>
      <c r="H99" s="5" t="s">
        <v>31</v>
      </c>
      <c r="I99" s="5"/>
      <c r="J99" s="5"/>
      <c r="K99" s="6">
        <v>45626</v>
      </c>
      <c r="L99" s="5">
        <v>0</v>
      </c>
      <c r="M99" s="5">
        <v>120</v>
      </c>
      <c r="N99" s="5">
        <f t="shared" ref="N99:N130" si="32">L99*1000</f>
        <v>0</v>
      </c>
      <c r="O99" s="5">
        <f t="shared" ref="O99:O130" si="33">M99*1000</f>
        <v>120000</v>
      </c>
      <c r="P99" s="15"/>
      <c r="Q99" s="20">
        <f t="shared" ref="Q99:Q130" si="34">N99/(1-P99)</f>
        <v>0</v>
      </c>
      <c r="R99" s="5">
        <f t="shared" ref="R99:R130" si="35">O99*(1-P99)</f>
        <v>120000</v>
      </c>
      <c r="S99" s="5"/>
      <c r="T99" s="5">
        <v>-654000</v>
      </c>
      <c r="U99" s="5">
        <v>0</v>
      </c>
      <c r="V99" s="9">
        <v>0</v>
      </c>
      <c r="W99" s="9">
        <f t="shared" si="31"/>
        <v>-7080</v>
      </c>
      <c r="X99" s="9">
        <v>0</v>
      </c>
      <c r="Y99" s="9">
        <v>0</v>
      </c>
      <c r="Z99" s="9">
        <v>0</v>
      </c>
      <c r="AA99" s="5"/>
      <c r="AB99" s="9">
        <v>-2400</v>
      </c>
      <c r="AC99" s="5">
        <f t="shared" si="24"/>
        <v>-432</v>
      </c>
      <c r="AD99" s="5">
        <f t="shared" si="28"/>
        <v>-663912</v>
      </c>
      <c r="AE99" s="9">
        <f t="shared" si="30"/>
        <v>-1416</v>
      </c>
      <c r="AF99" s="9">
        <f t="shared" ref="AF99:AF130" si="36">L99*10</f>
        <v>0</v>
      </c>
      <c r="AG99" s="9">
        <f t="shared" ref="AG99:AG130" si="37">AD99+AE99+AF99</f>
        <v>-665328</v>
      </c>
    </row>
    <row r="100" spans="1:33" x14ac:dyDescent="0.45">
      <c r="A100" s="5">
        <f t="shared" si="29"/>
        <v>98</v>
      </c>
      <c r="B100" s="5" t="s">
        <v>37</v>
      </c>
      <c r="C100" s="6" t="s">
        <v>36</v>
      </c>
      <c r="D100" s="6">
        <v>45623</v>
      </c>
      <c r="E100" s="6">
        <v>45623</v>
      </c>
      <c r="F100" s="5" t="s">
        <v>38</v>
      </c>
      <c r="G100" s="5" t="s">
        <v>30</v>
      </c>
      <c r="H100" s="5" t="s">
        <v>31</v>
      </c>
      <c r="I100" s="5"/>
      <c r="J100" s="5"/>
      <c r="K100" s="6">
        <v>45626</v>
      </c>
      <c r="L100" s="5">
        <v>0</v>
      </c>
      <c r="M100" s="5">
        <v>120</v>
      </c>
      <c r="N100" s="5">
        <f t="shared" si="32"/>
        <v>0</v>
      </c>
      <c r="O100" s="5">
        <f t="shared" si="33"/>
        <v>120000</v>
      </c>
      <c r="P100" s="15"/>
      <c r="Q100" s="20">
        <f t="shared" si="34"/>
        <v>0</v>
      </c>
      <c r="R100" s="5">
        <f t="shared" si="35"/>
        <v>120000</v>
      </c>
      <c r="S100" s="5"/>
      <c r="T100" s="5">
        <v>-654000</v>
      </c>
      <c r="U100" s="5">
        <v>0</v>
      </c>
      <c r="V100" s="9">
        <v>0</v>
      </c>
      <c r="W100" s="9">
        <f t="shared" si="31"/>
        <v>-7080</v>
      </c>
      <c r="X100" s="9">
        <v>0</v>
      </c>
      <c r="Y100" s="9">
        <v>0</v>
      </c>
      <c r="Z100" s="9">
        <v>0</v>
      </c>
      <c r="AA100" s="5"/>
      <c r="AB100" s="9">
        <v>-2400</v>
      </c>
      <c r="AC100" s="5">
        <f t="shared" si="24"/>
        <v>-432</v>
      </c>
      <c r="AD100" s="5">
        <f t="shared" si="28"/>
        <v>-663912</v>
      </c>
      <c r="AE100" s="9">
        <f t="shared" si="30"/>
        <v>-1416</v>
      </c>
      <c r="AF100" s="9">
        <f t="shared" si="36"/>
        <v>0</v>
      </c>
      <c r="AG100" s="9">
        <f t="shared" si="37"/>
        <v>-665328</v>
      </c>
    </row>
    <row r="101" spans="1:33" x14ac:dyDescent="0.45">
      <c r="A101" s="5">
        <f t="shared" si="29"/>
        <v>99</v>
      </c>
      <c r="B101" s="5" t="s">
        <v>37</v>
      </c>
      <c r="C101" s="6" t="s">
        <v>36</v>
      </c>
      <c r="D101" s="6">
        <v>45624</v>
      </c>
      <c r="E101" s="6">
        <v>45624</v>
      </c>
      <c r="F101" s="5" t="s">
        <v>38</v>
      </c>
      <c r="G101" s="5" t="s">
        <v>30</v>
      </c>
      <c r="H101" s="5" t="s">
        <v>31</v>
      </c>
      <c r="I101" s="5"/>
      <c r="J101" s="5"/>
      <c r="K101" s="6">
        <v>45626</v>
      </c>
      <c r="L101" s="5">
        <v>0</v>
      </c>
      <c r="M101" s="5">
        <v>120</v>
      </c>
      <c r="N101" s="5">
        <f t="shared" si="32"/>
        <v>0</v>
      </c>
      <c r="O101" s="5">
        <f t="shared" si="33"/>
        <v>120000</v>
      </c>
      <c r="P101" s="15"/>
      <c r="Q101" s="20">
        <f t="shared" si="34"/>
        <v>0</v>
      </c>
      <c r="R101" s="5">
        <f t="shared" si="35"/>
        <v>120000</v>
      </c>
      <c r="S101" s="5"/>
      <c r="T101" s="5">
        <v>-654000</v>
      </c>
      <c r="U101" s="5">
        <v>0</v>
      </c>
      <c r="V101" s="9">
        <v>0</v>
      </c>
      <c r="W101" s="9">
        <f t="shared" si="31"/>
        <v>-7080</v>
      </c>
      <c r="X101" s="9">
        <v>0</v>
      </c>
      <c r="Y101" s="9">
        <v>0</v>
      </c>
      <c r="Z101" s="9">
        <v>0</v>
      </c>
      <c r="AA101" s="5"/>
      <c r="AB101" s="9">
        <v>-2400</v>
      </c>
      <c r="AC101" s="5">
        <f t="shared" si="24"/>
        <v>-432</v>
      </c>
      <c r="AD101" s="5">
        <f t="shared" si="28"/>
        <v>-663912</v>
      </c>
      <c r="AE101" s="9">
        <f t="shared" si="30"/>
        <v>-1416</v>
      </c>
      <c r="AF101" s="9">
        <f t="shared" si="36"/>
        <v>0</v>
      </c>
      <c r="AG101" s="9">
        <f t="shared" si="37"/>
        <v>-665328</v>
      </c>
    </row>
    <row r="102" spans="1:33" x14ac:dyDescent="0.45">
      <c r="A102" s="5">
        <f t="shared" si="29"/>
        <v>100</v>
      </c>
      <c r="B102" s="5" t="s">
        <v>37</v>
      </c>
      <c r="C102" s="6" t="s">
        <v>36</v>
      </c>
      <c r="D102" s="6">
        <v>45625</v>
      </c>
      <c r="E102" s="6">
        <v>45625</v>
      </c>
      <c r="F102" s="5" t="s">
        <v>38</v>
      </c>
      <c r="G102" s="5" t="s">
        <v>30</v>
      </c>
      <c r="H102" s="5" t="s">
        <v>31</v>
      </c>
      <c r="I102" s="5"/>
      <c r="J102" s="5"/>
      <c r="K102" s="6">
        <v>45626</v>
      </c>
      <c r="L102" s="5">
        <v>0</v>
      </c>
      <c r="M102" s="5">
        <v>120</v>
      </c>
      <c r="N102" s="5">
        <f t="shared" si="32"/>
        <v>0</v>
      </c>
      <c r="O102" s="5">
        <f t="shared" si="33"/>
        <v>120000</v>
      </c>
      <c r="P102" s="15"/>
      <c r="Q102" s="20">
        <f t="shared" si="34"/>
        <v>0</v>
      </c>
      <c r="R102" s="5">
        <f t="shared" si="35"/>
        <v>120000</v>
      </c>
      <c r="S102" s="5"/>
      <c r="T102" s="5">
        <v>-654000</v>
      </c>
      <c r="U102" s="5">
        <v>0</v>
      </c>
      <c r="V102" s="9">
        <v>0</v>
      </c>
      <c r="W102" s="9">
        <f t="shared" si="31"/>
        <v>-7080</v>
      </c>
      <c r="X102" s="9">
        <v>0</v>
      </c>
      <c r="Y102" s="9">
        <v>0</v>
      </c>
      <c r="Z102" s="9">
        <v>0</v>
      </c>
      <c r="AA102" s="5"/>
      <c r="AB102" s="9">
        <v>-2400</v>
      </c>
      <c r="AC102" s="5">
        <f t="shared" si="24"/>
        <v>-432</v>
      </c>
      <c r="AD102" s="5">
        <f t="shared" si="28"/>
        <v>-663912</v>
      </c>
      <c r="AE102" s="9">
        <f t="shared" si="30"/>
        <v>-1416</v>
      </c>
      <c r="AF102" s="9">
        <f t="shared" si="36"/>
        <v>0</v>
      </c>
      <c r="AG102" s="9">
        <f t="shared" si="37"/>
        <v>-665328</v>
      </c>
    </row>
    <row r="103" spans="1:33" x14ac:dyDescent="0.45">
      <c r="A103" s="5">
        <f t="shared" si="29"/>
        <v>101</v>
      </c>
      <c r="B103" s="5" t="s">
        <v>37</v>
      </c>
      <c r="C103" s="6" t="s">
        <v>36</v>
      </c>
      <c r="D103" s="6">
        <v>45626</v>
      </c>
      <c r="E103" s="6">
        <v>45626</v>
      </c>
      <c r="F103" s="5" t="s">
        <v>38</v>
      </c>
      <c r="G103" s="5" t="s">
        <v>30</v>
      </c>
      <c r="H103" s="5" t="s">
        <v>31</v>
      </c>
      <c r="I103" s="5"/>
      <c r="J103" s="5"/>
      <c r="K103" s="6">
        <v>45626</v>
      </c>
      <c r="L103" s="5">
        <v>0</v>
      </c>
      <c r="M103" s="5">
        <v>120</v>
      </c>
      <c r="N103" s="5">
        <f t="shared" si="32"/>
        <v>0</v>
      </c>
      <c r="O103" s="5">
        <f t="shared" si="33"/>
        <v>120000</v>
      </c>
      <c r="P103" s="15"/>
      <c r="Q103" s="20">
        <f t="shared" si="34"/>
        <v>0</v>
      </c>
      <c r="R103" s="5">
        <f t="shared" si="35"/>
        <v>120000</v>
      </c>
      <c r="S103" s="5"/>
      <c r="T103" s="5">
        <v>-654000</v>
      </c>
      <c r="U103" s="5">
        <v>0</v>
      </c>
      <c r="V103" s="9">
        <v>0</v>
      </c>
      <c r="W103" s="9">
        <f t="shared" si="31"/>
        <v>-7080</v>
      </c>
      <c r="X103" s="9">
        <v>0</v>
      </c>
      <c r="Y103" s="9">
        <v>0</v>
      </c>
      <c r="Z103" s="9">
        <v>0</v>
      </c>
      <c r="AA103" s="5"/>
      <c r="AB103" s="9">
        <v>-2400</v>
      </c>
      <c r="AC103" s="5">
        <f t="shared" si="24"/>
        <v>-432</v>
      </c>
      <c r="AD103" s="5">
        <f t="shared" si="28"/>
        <v>-663912</v>
      </c>
      <c r="AE103" s="9">
        <f t="shared" si="30"/>
        <v>-1416</v>
      </c>
      <c r="AF103" s="9">
        <f t="shared" si="36"/>
        <v>0</v>
      </c>
      <c r="AG103" s="9">
        <f t="shared" si="37"/>
        <v>-665328</v>
      </c>
    </row>
    <row r="104" spans="1:33" x14ac:dyDescent="0.45">
      <c r="A104" s="5">
        <f t="shared" si="29"/>
        <v>102</v>
      </c>
      <c r="B104" s="5" t="s">
        <v>28</v>
      </c>
      <c r="C104" s="6" t="s">
        <v>24</v>
      </c>
      <c r="D104" s="6">
        <v>45645</v>
      </c>
      <c r="E104" s="6">
        <v>45645</v>
      </c>
      <c r="F104" s="5" t="s">
        <v>25</v>
      </c>
      <c r="G104" s="5" t="s">
        <v>30</v>
      </c>
      <c r="H104" s="5" t="s">
        <v>31</v>
      </c>
      <c r="I104" s="5"/>
      <c r="J104" s="5"/>
      <c r="K104" s="6">
        <f t="shared" ref="K104:K135" si="38">E104</f>
        <v>45645</v>
      </c>
      <c r="L104" s="5">
        <v>0</v>
      </c>
      <c r="M104" s="5">
        <v>11.5275</v>
      </c>
      <c r="N104" s="5">
        <f t="shared" si="32"/>
        <v>0</v>
      </c>
      <c r="O104" s="5">
        <f t="shared" si="33"/>
        <v>11527.5</v>
      </c>
      <c r="P104" s="14">
        <v>3.8199999999999998E-2</v>
      </c>
      <c r="Q104" s="20">
        <f t="shared" si="34"/>
        <v>0</v>
      </c>
      <c r="R104" s="5">
        <f t="shared" si="35"/>
        <v>11087.1495</v>
      </c>
      <c r="S104" s="5"/>
      <c r="T104" s="5">
        <v>-61191.57</v>
      </c>
      <c r="U104" s="5">
        <v>-2681.3</v>
      </c>
      <c r="V104" s="9">
        <v>-5713.96</v>
      </c>
      <c r="W104" s="9">
        <v>-1180</v>
      </c>
      <c r="X104" s="9">
        <v>0</v>
      </c>
      <c r="Y104" s="9">
        <v>0</v>
      </c>
      <c r="Z104" s="9">
        <v>-8.7899999999999991</v>
      </c>
      <c r="AA104" s="5"/>
      <c r="AB104" s="9">
        <v>-230.55</v>
      </c>
      <c r="AC104" s="5">
        <f t="shared" si="24"/>
        <v>-41.499000000000002</v>
      </c>
      <c r="AD104" s="5">
        <f t="shared" si="28"/>
        <v>-71047.668999999994</v>
      </c>
      <c r="AE104" s="9">
        <f t="shared" ref="AE104:AE135" si="39">-M104*10</f>
        <v>-115.27500000000001</v>
      </c>
      <c r="AF104" s="9">
        <f t="shared" si="36"/>
        <v>0</v>
      </c>
      <c r="AG104" s="9">
        <f t="shared" si="37"/>
        <v>-71162.943999999989</v>
      </c>
    </row>
    <row r="105" spans="1:33" x14ac:dyDescent="0.45">
      <c r="A105" s="5">
        <f t="shared" si="29"/>
        <v>103</v>
      </c>
      <c r="B105" s="5" t="s">
        <v>28</v>
      </c>
      <c r="C105" s="6" t="s">
        <v>24</v>
      </c>
      <c r="D105" s="6">
        <v>45656</v>
      </c>
      <c r="E105" s="6">
        <v>45656</v>
      </c>
      <c r="F105" s="5" t="s">
        <v>25</v>
      </c>
      <c r="G105" s="5" t="s">
        <v>30</v>
      </c>
      <c r="H105" s="5" t="s">
        <v>31</v>
      </c>
      <c r="I105" s="5"/>
      <c r="J105" s="5"/>
      <c r="K105" s="6">
        <f t="shared" si="38"/>
        <v>45656</v>
      </c>
      <c r="L105" s="5">
        <v>0</v>
      </c>
      <c r="M105" s="5">
        <v>42.322499999999998</v>
      </c>
      <c r="N105" s="5">
        <f t="shared" si="32"/>
        <v>0</v>
      </c>
      <c r="O105" s="5">
        <f t="shared" si="33"/>
        <v>42322.5</v>
      </c>
      <c r="P105" s="14">
        <v>3.9199999999999999E-2</v>
      </c>
      <c r="Q105" s="20">
        <f t="shared" si="34"/>
        <v>0</v>
      </c>
      <c r="R105" s="5">
        <f t="shared" si="35"/>
        <v>40663.457999999999</v>
      </c>
      <c r="S105" s="5"/>
      <c r="T105" s="5">
        <v>-189800.01</v>
      </c>
      <c r="U105" s="5">
        <v>-9844.23</v>
      </c>
      <c r="V105" s="9">
        <v>-20871.759999999998</v>
      </c>
      <c r="W105" s="9">
        <v>-1180</v>
      </c>
      <c r="X105" s="9">
        <v>0</v>
      </c>
      <c r="Y105" s="9">
        <v>0</v>
      </c>
      <c r="Z105" s="9">
        <v>-7.66</v>
      </c>
      <c r="AA105" s="5"/>
      <c r="AB105" s="9">
        <v>-846.45</v>
      </c>
      <c r="AC105" s="5">
        <f t="shared" si="24"/>
        <v>-152.36099999999999</v>
      </c>
      <c r="AD105" s="5">
        <f t="shared" si="28"/>
        <v>-222702.47100000005</v>
      </c>
      <c r="AE105" s="9">
        <f t="shared" si="39"/>
        <v>-423.22499999999997</v>
      </c>
      <c r="AF105" s="9">
        <f t="shared" si="36"/>
        <v>0</v>
      </c>
      <c r="AG105" s="9">
        <f t="shared" si="37"/>
        <v>-223125.69600000005</v>
      </c>
    </row>
    <row r="106" spans="1:33" x14ac:dyDescent="0.45">
      <c r="A106" s="5">
        <f t="shared" si="29"/>
        <v>104</v>
      </c>
      <c r="B106" s="5" t="s">
        <v>28</v>
      </c>
      <c r="C106" s="5" t="s">
        <v>24</v>
      </c>
      <c r="D106" s="6">
        <v>45700</v>
      </c>
      <c r="E106" s="6">
        <v>45700</v>
      </c>
      <c r="F106" s="5" t="s">
        <v>25</v>
      </c>
      <c r="G106" s="5" t="s">
        <v>30</v>
      </c>
      <c r="H106" s="5" t="s">
        <v>31</v>
      </c>
      <c r="I106" s="5"/>
      <c r="J106" s="5"/>
      <c r="K106" s="6">
        <f t="shared" si="38"/>
        <v>45700</v>
      </c>
      <c r="L106" s="5">
        <v>0</v>
      </c>
      <c r="M106" s="5">
        <v>3.9674999999999998</v>
      </c>
      <c r="N106" s="5">
        <f t="shared" si="32"/>
        <v>0</v>
      </c>
      <c r="O106" s="5">
        <f t="shared" si="33"/>
        <v>3967.5</v>
      </c>
      <c r="P106" s="27">
        <v>3.9899999999999998E-2</v>
      </c>
      <c r="Q106" s="20">
        <f t="shared" si="34"/>
        <v>0</v>
      </c>
      <c r="R106" s="5">
        <f t="shared" si="35"/>
        <v>3809.1967499999996</v>
      </c>
      <c r="S106" s="5"/>
      <c r="T106" s="5">
        <v>-15730.43</v>
      </c>
      <c r="U106" s="5">
        <v>-922.84</v>
      </c>
      <c r="V106" s="9">
        <v>-1984.84</v>
      </c>
      <c r="W106" s="9">
        <v>-1180</v>
      </c>
      <c r="X106" s="9">
        <v>0</v>
      </c>
      <c r="Y106" s="9">
        <v>0</v>
      </c>
      <c r="Z106" s="9">
        <v>-9.01</v>
      </c>
      <c r="AA106" s="5"/>
      <c r="AB106" s="9">
        <v>-79.349999999999994</v>
      </c>
      <c r="AC106" s="5">
        <f t="shared" si="24"/>
        <v>-14.282999999999998</v>
      </c>
      <c r="AD106" s="5">
        <f t="shared" si="28"/>
        <v>-19920.752999999997</v>
      </c>
      <c r="AE106" s="9">
        <f t="shared" si="39"/>
        <v>-39.674999999999997</v>
      </c>
      <c r="AF106" s="9">
        <f t="shared" si="36"/>
        <v>0</v>
      </c>
      <c r="AG106" s="9">
        <f t="shared" si="37"/>
        <v>-19960.427999999996</v>
      </c>
    </row>
    <row r="107" spans="1:33" x14ac:dyDescent="0.45">
      <c r="A107" s="5">
        <f t="shared" si="29"/>
        <v>105</v>
      </c>
      <c r="B107" s="5" t="s">
        <v>28</v>
      </c>
      <c r="C107" s="5" t="s">
        <v>24</v>
      </c>
      <c r="D107" s="6">
        <v>45701</v>
      </c>
      <c r="E107" s="6">
        <v>45701</v>
      </c>
      <c r="F107" s="5" t="s">
        <v>25</v>
      </c>
      <c r="G107" s="5" t="s">
        <v>30</v>
      </c>
      <c r="H107" s="5" t="s">
        <v>31</v>
      </c>
      <c r="I107" s="5"/>
      <c r="J107" s="5"/>
      <c r="K107" s="6">
        <f t="shared" si="38"/>
        <v>45701</v>
      </c>
      <c r="L107" s="5">
        <v>0</v>
      </c>
      <c r="M107" s="5">
        <v>5.0824999999999996</v>
      </c>
      <c r="N107" s="5">
        <f t="shared" si="32"/>
        <v>0</v>
      </c>
      <c r="O107" s="5">
        <f t="shared" si="33"/>
        <v>5082.5</v>
      </c>
      <c r="P107" s="27">
        <v>3.9899999999999998E-2</v>
      </c>
      <c r="Q107" s="20">
        <f t="shared" si="34"/>
        <v>0</v>
      </c>
      <c r="R107" s="5">
        <f t="shared" si="35"/>
        <v>4879.7082499999997</v>
      </c>
      <c r="S107" s="5"/>
      <c r="T107" s="5">
        <v>-18937.27</v>
      </c>
      <c r="U107" s="5">
        <v>-1182.19</v>
      </c>
      <c r="V107" s="9">
        <v>-2542.7399999999998</v>
      </c>
      <c r="W107" s="9">
        <v>-1180</v>
      </c>
      <c r="X107" s="9">
        <v>0</v>
      </c>
      <c r="Y107" s="9">
        <v>0</v>
      </c>
      <c r="Z107" s="9">
        <v>-8.4600000000000009</v>
      </c>
      <c r="AA107" s="5"/>
      <c r="AB107" s="9">
        <v>-101.65</v>
      </c>
      <c r="AC107" s="5">
        <f t="shared" si="24"/>
        <v>-18.297000000000001</v>
      </c>
      <c r="AD107" s="5">
        <f t="shared" si="28"/>
        <v>-23970.606999999996</v>
      </c>
      <c r="AE107" s="9">
        <f t="shared" si="39"/>
        <v>-50.824999999999996</v>
      </c>
      <c r="AF107" s="9">
        <f t="shared" si="36"/>
        <v>0</v>
      </c>
      <c r="AG107" s="9">
        <f t="shared" si="37"/>
        <v>-24021.431999999997</v>
      </c>
    </row>
    <row r="108" spans="1:33" x14ac:dyDescent="0.45">
      <c r="A108" s="5">
        <f t="shared" si="29"/>
        <v>106</v>
      </c>
      <c r="B108" s="5" t="s">
        <v>28</v>
      </c>
      <c r="C108" s="5" t="s">
        <v>24</v>
      </c>
      <c r="D108" s="6">
        <v>45702</v>
      </c>
      <c r="E108" s="6">
        <v>45702</v>
      </c>
      <c r="F108" s="5" t="s">
        <v>25</v>
      </c>
      <c r="G108" s="5" t="s">
        <v>30</v>
      </c>
      <c r="H108" s="5" t="s">
        <v>31</v>
      </c>
      <c r="I108" s="5"/>
      <c r="J108" s="5"/>
      <c r="K108" s="6">
        <f t="shared" si="38"/>
        <v>45702</v>
      </c>
      <c r="L108" s="5">
        <v>0</v>
      </c>
      <c r="M108" s="5">
        <v>5.8925000000000001</v>
      </c>
      <c r="N108" s="5">
        <f t="shared" si="32"/>
        <v>0</v>
      </c>
      <c r="O108" s="5">
        <f t="shared" si="33"/>
        <v>5892.5</v>
      </c>
      <c r="P108" s="27">
        <v>3.9899999999999998E-2</v>
      </c>
      <c r="Q108" s="20">
        <f t="shared" si="34"/>
        <v>0</v>
      </c>
      <c r="R108" s="5">
        <f t="shared" si="35"/>
        <v>5657.3892500000002</v>
      </c>
      <c r="S108" s="5"/>
      <c r="T108" s="5">
        <v>-22047.03</v>
      </c>
      <c r="U108" s="5">
        <v>-1370.59</v>
      </c>
      <c r="V108" s="9">
        <v>-2947.86</v>
      </c>
      <c r="W108" s="9">
        <v>-1180</v>
      </c>
      <c r="X108" s="9">
        <v>0</v>
      </c>
      <c r="Y108" s="9">
        <v>0</v>
      </c>
      <c r="Z108" s="9">
        <v>-8.14</v>
      </c>
      <c r="AA108" s="5"/>
      <c r="AB108" s="9">
        <v>-117.85</v>
      </c>
      <c r="AC108" s="5">
        <f t="shared" si="24"/>
        <v>-21.212999999999997</v>
      </c>
      <c r="AD108" s="5">
        <f t="shared" si="28"/>
        <v>-27692.682999999997</v>
      </c>
      <c r="AE108" s="9">
        <f t="shared" si="39"/>
        <v>-58.924999999999997</v>
      </c>
      <c r="AF108" s="9">
        <f t="shared" si="36"/>
        <v>0</v>
      </c>
      <c r="AG108" s="9">
        <f t="shared" si="37"/>
        <v>-27751.607999999997</v>
      </c>
    </row>
    <row r="109" spans="1:33" x14ac:dyDescent="0.45">
      <c r="A109" s="5">
        <f t="shared" si="29"/>
        <v>107</v>
      </c>
      <c r="B109" s="5" t="s">
        <v>28</v>
      </c>
      <c r="C109" s="5" t="s">
        <v>24</v>
      </c>
      <c r="D109" s="6">
        <v>45703</v>
      </c>
      <c r="E109" s="6">
        <v>45703</v>
      </c>
      <c r="F109" s="5" t="s">
        <v>25</v>
      </c>
      <c r="G109" s="5" t="s">
        <v>30</v>
      </c>
      <c r="H109" s="5" t="s">
        <v>31</v>
      </c>
      <c r="I109" s="5"/>
      <c r="J109" s="5"/>
      <c r="K109" s="6">
        <f t="shared" si="38"/>
        <v>45703</v>
      </c>
      <c r="L109" s="5">
        <v>0</v>
      </c>
      <c r="M109" s="5">
        <v>12.074999999999999</v>
      </c>
      <c r="N109" s="5">
        <f t="shared" si="32"/>
        <v>0</v>
      </c>
      <c r="O109" s="5">
        <f t="shared" si="33"/>
        <v>12075</v>
      </c>
      <c r="P109" s="27">
        <v>3.9899999999999998E-2</v>
      </c>
      <c r="Q109" s="20">
        <f t="shared" si="34"/>
        <v>0</v>
      </c>
      <c r="R109" s="5">
        <f t="shared" si="35"/>
        <v>11593.207499999999</v>
      </c>
      <c r="S109" s="5"/>
      <c r="T109" s="5">
        <v>-55992.93</v>
      </c>
      <c r="U109" s="5">
        <v>-2808.65</v>
      </c>
      <c r="V109" s="9">
        <v>-6040.93</v>
      </c>
      <c r="W109" s="9">
        <v>-1180</v>
      </c>
      <c r="X109" s="9">
        <v>0</v>
      </c>
      <c r="Y109" s="9">
        <v>0</v>
      </c>
      <c r="Z109" s="9">
        <v>-7.97</v>
      </c>
      <c r="AA109" s="5"/>
      <c r="AB109" s="9">
        <v>-241.5</v>
      </c>
      <c r="AC109" s="5">
        <f t="shared" si="24"/>
        <v>-43.47</v>
      </c>
      <c r="AD109" s="5">
        <f t="shared" si="28"/>
        <v>-66315.450000000012</v>
      </c>
      <c r="AE109" s="9">
        <f t="shared" si="39"/>
        <v>-120.75</v>
      </c>
      <c r="AF109" s="9">
        <f t="shared" si="36"/>
        <v>0</v>
      </c>
      <c r="AG109" s="9">
        <f t="shared" si="37"/>
        <v>-66436.200000000012</v>
      </c>
    </row>
    <row r="110" spans="1:33" x14ac:dyDescent="0.45">
      <c r="A110" s="5">
        <f t="shared" si="29"/>
        <v>108</v>
      </c>
      <c r="B110" s="5" t="s">
        <v>28</v>
      </c>
      <c r="C110" s="5" t="s">
        <v>24</v>
      </c>
      <c r="D110" s="6">
        <v>45704</v>
      </c>
      <c r="E110" s="6">
        <v>45704</v>
      </c>
      <c r="F110" s="5" t="s">
        <v>25</v>
      </c>
      <c r="G110" s="5" t="s">
        <v>30</v>
      </c>
      <c r="H110" s="5" t="s">
        <v>31</v>
      </c>
      <c r="I110" s="5"/>
      <c r="J110" s="5"/>
      <c r="K110" s="6">
        <f t="shared" si="38"/>
        <v>45704</v>
      </c>
      <c r="L110" s="5">
        <v>0</v>
      </c>
      <c r="M110" s="5">
        <v>4.5999999999999996</v>
      </c>
      <c r="N110" s="5">
        <f t="shared" si="32"/>
        <v>0</v>
      </c>
      <c r="O110" s="5">
        <f t="shared" si="33"/>
        <v>4600</v>
      </c>
      <c r="P110" s="27">
        <v>3.9899999999999998E-2</v>
      </c>
      <c r="Q110" s="20">
        <f t="shared" si="34"/>
        <v>0</v>
      </c>
      <c r="R110" s="5">
        <f t="shared" si="35"/>
        <v>4416.46</v>
      </c>
      <c r="S110" s="5"/>
      <c r="T110" s="5">
        <v>-15536.11</v>
      </c>
      <c r="U110" s="5">
        <v>-1069.96</v>
      </c>
      <c r="V110" s="9">
        <v>-2301.1999999999998</v>
      </c>
      <c r="W110" s="9">
        <v>-1180</v>
      </c>
      <c r="X110" s="9">
        <v>0</v>
      </c>
      <c r="Y110" s="9">
        <v>0</v>
      </c>
      <c r="Z110" s="9">
        <v>-9.4700000000000006</v>
      </c>
      <c r="AA110" s="5"/>
      <c r="AB110" s="9">
        <v>-92</v>
      </c>
      <c r="AC110" s="5">
        <f t="shared" si="24"/>
        <v>-16.559999999999999</v>
      </c>
      <c r="AD110" s="5">
        <f t="shared" si="28"/>
        <v>-20205.300000000003</v>
      </c>
      <c r="AE110" s="9">
        <f t="shared" si="39"/>
        <v>-46</v>
      </c>
      <c r="AF110" s="9">
        <f t="shared" si="36"/>
        <v>0</v>
      </c>
      <c r="AG110" s="9">
        <f t="shared" si="37"/>
        <v>-20251.300000000003</v>
      </c>
    </row>
    <row r="111" spans="1:33" x14ac:dyDescent="0.45">
      <c r="A111" s="5">
        <f t="shared" si="29"/>
        <v>109</v>
      </c>
      <c r="B111" s="5" t="s">
        <v>28</v>
      </c>
      <c r="C111" s="5" t="s">
        <v>24</v>
      </c>
      <c r="D111" s="6">
        <v>45705</v>
      </c>
      <c r="E111" s="6">
        <v>45705</v>
      </c>
      <c r="F111" s="5" t="s">
        <v>25</v>
      </c>
      <c r="G111" s="5" t="s">
        <v>30</v>
      </c>
      <c r="H111" s="5" t="s">
        <v>31</v>
      </c>
      <c r="I111" s="5"/>
      <c r="J111" s="5"/>
      <c r="K111" s="6">
        <f t="shared" si="38"/>
        <v>45705</v>
      </c>
      <c r="L111" s="5">
        <v>0</v>
      </c>
      <c r="M111" s="5">
        <v>4.7850000000000001</v>
      </c>
      <c r="N111" s="5">
        <f t="shared" si="32"/>
        <v>0</v>
      </c>
      <c r="O111" s="5">
        <f t="shared" si="33"/>
        <v>4785</v>
      </c>
      <c r="P111" s="27">
        <v>3.8800000000000001E-2</v>
      </c>
      <c r="Q111" s="20">
        <f t="shared" si="34"/>
        <v>0</v>
      </c>
      <c r="R111" s="5">
        <f t="shared" si="35"/>
        <v>4599.3420000000006</v>
      </c>
      <c r="S111" s="5"/>
      <c r="T111" s="5">
        <v>-18773.14</v>
      </c>
      <c r="U111" s="5">
        <v>-1113</v>
      </c>
      <c r="V111" s="9">
        <v>-2393.6999999999998</v>
      </c>
      <c r="W111" s="9">
        <v>-1180</v>
      </c>
      <c r="X111" s="9">
        <v>0</v>
      </c>
      <c r="Y111" s="9">
        <v>0</v>
      </c>
      <c r="Z111" s="9">
        <v>-8.74</v>
      </c>
      <c r="AA111" s="5"/>
      <c r="AB111" s="9">
        <v>-95.7</v>
      </c>
      <c r="AC111" s="5">
        <f t="shared" si="24"/>
        <v>-17.225999999999999</v>
      </c>
      <c r="AD111" s="5">
        <f t="shared" si="28"/>
        <v>-23581.506000000001</v>
      </c>
      <c r="AE111" s="9">
        <f t="shared" si="39"/>
        <v>-47.85</v>
      </c>
      <c r="AF111" s="9">
        <f t="shared" si="36"/>
        <v>0</v>
      </c>
      <c r="AG111" s="9">
        <f t="shared" si="37"/>
        <v>-23629.356</v>
      </c>
    </row>
    <row r="112" spans="1:33" x14ac:dyDescent="0.45">
      <c r="A112" s="5">
        <f t="shared" si="29"/>
        <v>110</v>
      </c>
      <c r="B112" s="5" t="s">
        <v>28</v>
      </c>
      <c r="C112" s="5" t="s">
        <v>24</v>
      </c>
      <c r="D112" s="6">
        <v>45706</v>
      </c>
      <c r="E112" s="6">
        <v>45706</v>
      </c>
      <c r="F112" s="5" t="s">
        <v>25</v>
      </c>
      <c r="G112" s="5" t="s">
        <v>30</v>
      </c>
      <c r="H112" s="5" t="s">
        <v>31</v>
      </c>
      <c r="I112" s="5"/>
      <c r="J112" s="5"/>
      <c r="K112" s="6">
        <f t="shared" si="38"/>
        <v>45706</v>
      </c>
      <c r="L112" s="5">
        <v>0</v>
      </c>
      <c r="M112" s="5">
        <v>6.9950000000000001</v>
      </c>
      <c r="N112" s="5">
        <f t="shared" si="32"/>
        <v>0</v>
      </c>
      <c r="O112" s="5">
        <f t="shared" si="33"/>
        <v>6995</v>
      </c>
      <c r="P112" s="27">
        <v>3.8800000000000001E-2</v>
      </c>
      <c r="Q112" s="20">
        <f t="shared" si="34"/>
        <v>0</v>
      </c>
      <c r="R112" s="5">
        <f t="shared" si="35"/>
        <v>6723.5940000000001</v>
      </c>
      <c r="S112" s="5"/>
      <c r="T112" s="5">
        <v>-29218.22</v>
      </c>
      <c r="U112" s="5">
        <v>-1627.03</v>
      </c>
      <c r="V112" s="9">
        <v>-3499.5</v>
      </c>
      <c r="W112" s="9">
        <v>-1180</v>
      </c>
      <c r="X112" s="9">
        <v>0</v>
      </c>
      <c r="Y112" s="9">
        <v>0</v>
      </c>
      <c r="Z112" s="9">
        <v>-10.35</v>
      </c>
      <c r="AA112" s="5"/>
      <c r="AB112" s="9">
        <v>-139.9</v>
      </c>
      <c r="AC112" s="5">
        <f t="shared" si="24"/>
        <v>-25.181999999999999</v>
      </c>
      <c r="AD112" s="5">
        <f t="shared" si="28"/>
        <v>-35700.182000000001</v>
      </c>
      <c r="AE112" s="9">
        <f t="shared" si="39"/>
        <v>-69.95</v>
      </c>
      <c r="AF112" s="9">
        <f t="shared" si="36"/>
        <v>0</v>
      </c>
      <c r="AG112" s="9">
        <f t="shared" si="37"/>
        <v>-35770.131999999998</v>
      </c>
    </row>
    <row r="113" spans="1:33" x14ac:dyDescent="0.45">
      <c r="A113" s="5">
        <f t="shared" si="29"/>
        <v>111</v>
      </c>
      <c r="B113" s="5" t="s">
        <v>28</v>
      </c>
      <c r="C113" s="5" t="s">
        <v>24</v>
      </c>
      <c r="D113" s="6">
        <v>45707</v>
      </c>
      <c r="E113" s="6">
        <v>45707</v>
      </c>
      <c r="F113" s="5" t="s">
        <v>25</v>
      </c>
      <c r="G113" s="5" t="s">
        <v>30</v>
      </c>
      <c r="H113" s="5" t="s">
        <v>31</v>
      </c>
      <c r="I113" s="5"/>
      <c r="J113" s="5"/>
      <c r="K113" s="6">
        <f t="shared" si="38"/>
        <v>45707</v>
      </c>
      <c r="L113" s="5">
        <v>0</v>
      </c>
      <c r="M113" s="5">
        <v>7.7225000000000001</v>
      </c>
      <c r="N113" s="5">
        <f t="shared" si="32"/>
        <v>0</v>
      </c>
      <c r="O113" s="5">
        <f t="shared" si="33"/>
        <v>7722.5</v>
      </c>
      <c r="P113" s="27">
        <v>3.8800000000000001E-2</v>
      </c>
      <c r="Q113" s="20">
        <f t="shared" si="34"/>
        <v>0</v>
      </c>
      <c r="R113" s="5">
        <f t="shared" si="35"/>
        <v>7422.8670000000002</v>
      </c>
      <c r="S113" s="5"/>
      <c r="T113" s="5">
        <v>-35994.65</v>
      </c>
      <c r="U113" s="5">
        <v>-1796.25</v>
      </c>
      <c r="V113" s="9">
        <v>-3863.47</v>
      </c>
      <c r="W113" s="9">
        <v>-1180</v>
      </c>
      <c r="X113" s="9">
        <v>0</v>
      </c>
      <c r="Y113" s="9">
        <v>0</v>
      </c>
      <c r="Z113" s="9">
        <v>-9.73</v>
      </c>
      <c r="AA113" s="5"/>
      <c r="AB113" s="9">
        <v>-154.44999999999999</v>
      </c>
      <c r="AC113" s="5">
        <f t="shared" si="24"/>
        <v>-27.800999999999998</v>
      </c>
      <c r="AD113" s="5">
        <f t="shared" si="28"/>
        <v>-43026.351000000002</v>
      </c>
      <c r="AE113" s="9">
        <f t="shared" si="39"/>
        <v>-77.224999999999994</v>
      </c>
      <c r="AF113" s="9">
        <f t="shared" si="36"/>
        <v>0</v>
      </c>
      <c r="AG113" s="9">
        <f t="shared" si="37"/>
        <v>-43103.576000000001</v>
      </c>
    </row>
    <row r="114" spans="1:33" x14ac:dyDescent="0.45">
      <c r="A114" s="5">
        <f t="shared" si="29"/>
        <v>112</v>
      </c>
      <c r="B114" s="5" t="s">
        <v>28</v>
      </c>
      <c r="C114" s="5" t="s">
        <v>24</v>
      </c>
      <c r="D114" s="6">
        <v>45708</v>
      </c>
      <c r="E114" s="6">
        <v>45708</v>
      </c>
      <c r="F114" s="5" t="s">
        <v>25</v>
      </c>
      <c r="G114" s="5" t="s">
        <v>30</v>
      </c>
      <c r="H114" s="5" t="s">
        <v>31</v>
      </c>
      <c r="I114" s="5"/>
      <c r="J114" s="5"/>
      <c r="K114" s="6">
        <f t="shared" si="38"/>
        <v>45708</v>
      </c>
      <c r="L114" s="5">
        <v>0</v>
      </c>
      <c r="M114" s="5">
        <v>6.4874999999999998</v>
      </c>
      <c r="N114" s="5">
        <f t="shared" si="32"/>
        <v>0</v>
      </c>
      <c r="O114" s="5">
        <f t="shared" si="33"/>
        <v>6487.5</v>
      </c>
      <c r="P114" s="27">
        <v>3.8800000000000001E-2</v>
      </c>
      <c r="Q114" s="20">
        <f t="shared" si="34"/>
        <v>0</v>
      </c>
      <c r="R114" s="5">
        <f t="shared" si="35"/>
        <v>6235.7850000000008</v>
      </c>
      <c r="S114" s="5"/>
      <c r="T114" s="5">
        <v>-23841.01</v>
      </c>
      <c r="U114" s="5">
        <v>-1509</v>
      </c>
      <c r="V114" s="9">
        <v>-3245.51</v>
      </c>
      <c r="W114" s="9">
        <v>-1180</v>
      </c>
      <c r="X114" s="9">
        <v>0</v>
      </c>
      <c r="Y114" s="9">
        <v>0</v>
      </c>
      <c r="Z114" s="9">
        <v>-8.0399999999999991</v>
      </c>
      <c r="AA114" s="5"/>
      <c r="AB114" s="9">
        <v>-129.75</v>
      </c>
      <c r="AC114" s="5">
        <f t="shared" si="24"/>
        <v>-23.355</v>
      </c>
      <c r="AD114" s="5">
        <f t="shared" si="28"/>
        <v>-29936.664999999997</v>
      </c>
      <c r="AE114" s="9">
        <f t="shared" si="39"/>
        <v>-64.875</v>
      </c>
      <c r="AF114" s="9">
        <f t="shared" si="36"/>
        <v>0</v>
      </c>
      <c r="AG114" s="9">
        <f t="shared" si="37"/>
        <v>-30001.539999999997</v>
      </c>
    </row>
    <row r="115" spans="1:33" x14ac:dyDescent="0.45">
      <c r="A115" s="5">
        <f t="shared" si="29"/>
        <v>113</v>
      </c>
      <c r="B115" s="5" t="s">
        <v>28</v>
      </c>
      <c r="C115" s="5" t="s">
        <v>24</v>
      </c>
      <c r="D115" s="6">
        <v>45709</v>
      </c>
      <c r="E115" s="6">
        <v>45709</v>
      </c>
      <c r="F115" s="5" t="s">
        <v>25</v>
      </c>
      <c r="G115" s="5" t="s">
        <v>30</v>
      </c>
      <c r="H115" s="5" t="s">
        <v>31</v>
      </c>
      <c r="I115" s="5"/>
      <c r="J115" s="5"/>
      <c r="K115" s="6">
        <f t="shared" si="38"/>
        <v>45709</v>
      </c>
      <c r="L115" s="5">
        <v>0</v>
      </c>
      <c r="M115" s="5">
        <v>2.4775</v>
      </c>
      <c r="N115" s="5">
        <f t="shared" si="32"/>
        <v>0</v>
      </c>
      <c r="O115" s="5">
        <f t="shared" si="33"/>
        <v>2477.5</v>
      </c>
      <c r="P115" s="27">
        <v>3.8800000000000001E-2</v>
      </c>
      <c r="Q115" s="20">
        <f t="shared" si="34"/>
        <v>0</v>
      </c>
      <c r="R115" s="5">
        <f t="shared" si="35"/>
        <v>2381.373</v>
      </c>
      <c r="S115" s="5"/>
      <c r="T115" s="5">
        <v>-11169.95</v>
      </c>
      <c r="U115" s="5">
        <v>-576.26</v>
      </c>
      <c r="V115" s="9">
        <v>-1239.3699999999999</v>
      </c>
      <c r="W115" s="9">
        <v>-1180</v>
      </c>
      <c r="X115" s="9">
        <v>0</v>
      </c>
      <c r="Y115" s="9">
        <v>0</v>
      </c>
      <c r="Z115" s="9">
        <v>-9.2100000000000009</v>
      </c>
      <c r="AA115" s="5"/>
      <c r="AB115" s="9">
        <v>-49.55</v>
      </c>
      <c r="AC115" s="5">
        <f t="shared" si="24"/>
        <v>-8.9189999999999987</v>
      </c>
      <c r="AD115" s="5">
        <f t="shared" si="28"/>
        <v>-14233.259</v>
      </c>
      <c r="AE115" s="9">
        <f t="shared" si="39"/>
        <v>-24.774999999999999</v>
      </c>
      <c r="AF115" s="9">
        <f t="shared" si="36"/>
        <v>0</v>
      </c>
      <c r="AG115" s="9">
        <f t="shared" si="37"/>
        <v>-14258.034</v>
      </c>
    </row>
    <row r="116" spans="1:33" x14ac:dyDescent="0.45">
      <c r="A116" s="5">
        <f t="shared" si="29"/>
        <v>114</v>
      </c>
      <c r="B116" s="5" t="s">
        <v>28</v>
      </c>
      <c r="C116" s="5" t="s">
        <v>24</v>
      </c>
      <c r="D116" s="6">
        <v>45710</v>
      </c>
      <c r="E116" s="6">
        <v>45710</v>
      </c>
      <c r="F116" s="5" t="s">
        <v>25</v>
      </c>
      <c r="G116" s="5" t="s">
        <v>30</v>
      </c>
      <c r="H116" s="5" t="s">
        <v>31</v>
      </c>
      <c r="I116" s="5"/>
      <c r="J116" s="5"/>
      <c r="K116" s="6">
        <f t="shared" si="38"/>
        <v>45710</v>
      </c>
      <c r="L116" s="5">
        <v>0</v>
      </c>
      <c r="M116" s="5">
        <v>3.0350000000000001</v>
      </c>
      <c r="N116" s="5">
        <f t="shared" si="32"/>
        <v>0</v>
      </c>
      <c r="O116" s="5">
        <f t="shared" si="33"/>
        <v>3035</v>
      </c>
      <c r="P116" s="27">
        <v>3.8800000000000001E-2</v>
      </c>
      <c r="Q116" s="20">
        <f t="shared" si="34"/>
        <v>0</v>
      </c>
      <c r="R116" s="5">
        <f t="shared" si="35"/>
        <v>2917.2420000000002</v>
      </c>
      <c r="S116" s="5"/>
      <c r="T116" s="5">
        <v>-13794.82</v>
      </c>
      <c r="U116" s="5">
        <v>-705.97</v>
      </c>
      <c r="V116" s="9">
        <v>-1518.32</v>
      </c>
      <c r="W116" s="9">
        <v>-1180</v>
      </c>
      <c r="X116" s="9">
        <v>0</v>
      </c>
      <c r="Y116" s="9">
        <v>0</v>
      </c>
      <c r="Z116" s="9">
        <v>-9.17</v>
      </c>
      <c r="AA116" s="5"/>
      <c r="AB116" s="9">
        <v>-60.7</v>
      </c>
      <c r="AC116" s="5">
        <f t="shared" si="24"/>
        <v>-10.926</v>
      </c>
      <c r="AD116" s="5">
        <f t="shared" si="28"/>
        <v>-17279.905999999999</v>
      </c>
      <c r="AE116" s="9">
        <f t="shared" si="39"/>
        <v>-30.35</v>
      </c>
      <c r="AF116" s="9">
        <f t="shared" si="36"/>
        <v>0</v>
      </c>
      <c r="AG116" s="9">
        <f t="shared" si="37"/>
        <v>-17310.255999999998</v>
      </c>
    </row>
    <row r="117" spans="1:33" x14ac:dyDescent="0.45">
      <c r="A117" s="5">
        <f t="shared" si="29"/>
        <v>115</v>
      </c>
      <c r="B117" s="5" t="s">
        <v>28</v>
      </c>
      <c r="C117" s="5" t="s">
        <v>24</v>
      </c>
      <c r="D117" s="6">
        <v>45711</v>
      </c>
      <c r="E117" s="6">
        <v>45711</v>
      </c>
      <c r="F117" s="5" t="s">
        <v>25</v>
      </c>
      <c r="G117" s="5" t="s">
        <v>30</v>
      </c>
      <c r="H117" s="5" t="s">
        <v>31</v>
      </c>
      <c r="I117" s="5"/>
      <c r="J117" s="5"/>
      <c r="K117" s="6">
        <f t="shared" si="38"/>
        <v>45711</v>
      </c>
      <c r="L117" s="5">
        <v>0</v>
      </c>
      <c r="M117" s="5">
        <v>4.7925000000000004</v>
      </c>
      <c r="N117" s="5">
        <f t="shared" si="32"/>
        <v>0</v>
      </c>
      <c r="O117" s="5">
        <f t="shared" si="33"/>
        <v>4792.5</v>
      </c>
      <c r="P117" s="27">
        <v>3.8800000000000001E-2</v>
      </c>
      <c r="Q117" s="20">
        <f t="shared" si="34"/>
        <v>0</v>
      </c>
      <c r="R117" s="5">
        <f t="shared" si="35"/>
        <v>4606.5510000000004</v>
      </c>
      <c r="S117" s="5"/>
      <c r="T117" s="5">
        <v>-15880.19</v>
      </c>
      <c r="U117" s="5">
        <v>-1114.74</v>
      </c>
      <c r="V117" s="9">
        <v>-2397.61</v>
      </c>
      <c r="W117" s="9">
        <v>-1180</v>
      </c>
      <c r="X117" s="9">
        <v>0</v>
      </c>
      <c r="Y117" s="9">
        <v>0</v>
      </c>
      <c r="Z117" s="9">
        <v>-8.1300000000000008</v>
      </c>
      <c r="AA117" s="5"/>
      <c r="AB117" s="9">
        <v>-95.85</v>
      </c>
      <c r="AC117" s="5">
        <f t="shared" si="24"/>
        <v>-17.253</v>
      </c>
      <c r="AD117" s="5">
        <f t="shared" si="28"/>
        <v>-20693.773000000001</v>
      </c>
      <c r="AE117" s="9">
        <f t="shared" si="39"/>
        <v>-47.925000000000004</v>
      </c>
      <c r="AF117" s="9">
        <f t="shared" si="36"/>
        <v>0</v>
      </c>
      <c r="AG117" s="9">
        <f t="shared" si="37"/>
        <v>-20741.698</v>
      </c>
    </row>
    <row r="118" spans="1:33" x14ac:dyDescent="0.45">
      <c r="A118" s="5">
        <f t="shared" si="29"/>
        <v>116</v>
      </c>
      <c r="B118" s="5" t="s">
        <v>28</v>
      </c>
      <c r="C118" s="5" t="s">
        <v>24</v>
      </c>
      <c r="D118" s="6">
        <v>45712</v>
      </c>
      <c r="E118" s="6">
        <v>45712</v>
      </c>
      <c r="F118" s="5" t="s">
        <v>25</v>
      </c>
      <c r="G118" s="5" t="s">
        <v>30</v>
      </c>
      <c r="H118" s="5" t="s">
        <v>31</v>
      </c>
      <c r="I118" s="5"/>
      <c r="J118" s="5"/>
      <c r="K118" s="6">
        <f t="shared" si="38"/>
        <v>45712</v>
      </c>
      <c r="L118" s="5">
        <v>0</v>
      </c>
      <c r="M118" s="5">
        <v>7.0625</v>
      </c>
      <c r="N118" s="5">
        <f t="shared" si="32"/>
        <v>0</v>
      </c>
      <c r="O118" s="5">
        <f t="shared" si="33"/>
        <v>7062.5</v>
      </c>
      <c r="P118" s="27">
        <v>3.8699999999999998E-2</v>
      </c>
      <c r="Q118" s="20">
        <f t="shared" si="34"/>
        <v>0</v>
      </c>
      <c r="R118" s="5">
        <f t="shared" si="35"/>
        <v>6789.1812500000005</v>
      </c>
      <c r="S118" s="5"/>
      <c r="T118" s="5">
        <v>-23367.48</v>
      </c>
      <c r="U118" s="5">
        <v>-1642.75</v>
      </c>
      <c r="V118" s="9">
        <v>-3533.29</v>
      </c>
      <c r="W118" s="9">
        <v>-1180</v>
      </c>
      <c r="X118" s="9">
        <v>0</v>
      </c>
      <c r="Y118" s="9">
        <v>0</v>
      </c>
      <c r="Z118" s="9">
        <v>-8.1</v>
      </c>
      <c r="AA118" s="5"/>
      <c r="AB118" s="9">
        <v>-141.25</v>
      </c>
      <c r="AC118" s="5">
        <f t="shared" si="24"/>
        <v>-25.425000000000001</v>
      </c>
      <c r="AD118" s="5">
        <f t="shared" si="28"/>
        <v>-29898.294999999998</v>
      </c>
      <c r="AE118" s="9">
        <f t="shared" si="39"/>
        <v>-70.625</v>
      </c>
      <c r="AF118" s="9">
        <f t="shared" si="36"/>
        <v>0</v>
      </c>
      <c r="AG118" s="9">
        <f t="shared" si="37"/>
        <v>-29968.92</v>
      </c>
    </row>
    <row r="119" spans="1:33" x14ac:dyDescent="0.45">
      <c r="A119" s="5">
        <f t="shared" si="29"/>
        <v>117</v>
      </c>
      <c r="B119" s="5" t="s">
        <v>28</v>
      </c>
      <c r="C119" s="5" t="s">
        <v>24</v>
      </c>
      <c r="D119" s="6">
        <v>45713</v>
      </c>
      <c r="E119" s="6">
        <v>45713</v>
      </c>
      <c r="F119" s="5" t="s">
        <v>25</v>
      </c>
      <c r="G119" s="5" t="s">
        <v>30</v>
      </c>
      <c r="H119" s="5" t="s">
        <v>31</v>
      </c>
      <c r="I119" s="5"/>
      <c r="J119" s="5"/>
      <c r="K119" s="6">
        <f t="shared" si="38"/>
        <v>45713</v>
      </c>
      <c r="L119" s="5">
        <v>0</v>
      </c>
      <c r="M119" s="5">
        <v>4.8849999999999998</v>
      </c>
      <c r="N119" s="5">
        <f t="shared" si="32"/>
        <v>0</v>
      </c>
      <c r="O119" s="5">
        <f t="shared" si="33"/>
        <v>4885</v>
      </c>
      <c r="P119" s="27">
        <v>3.8699999999999998E-2</v>
      </c>
      <c r="Q119" s="20">
        <f t="shared" si="34"/>
        <v>0</v>
      </c>
      <c r="R119" s="5">
        <f t="shared" si="35"/>
        <v>4695.9504999999999</v>
      </c>
      <c r="S119" s="5"/>
      <c r="T119" s="5">
        <v>-20061.05</v>
      </c>
      <c r="U119" s="5">
        <v>-1136.25</v>
      </c>
      <c r="V119" s="9">
        <v>-2443.89</v>
      </c>
      <c r="W119" s="9">
        <v>-1180</v>
      </c>
      <c r="X119" s="9">
        <v>0</v>
      </c>
      <c r="Y119" s="9">
        <v>0</v>
      </c>
      <c r="Z119" s="9">
        <v>-8.32</v>
      </c>
      <c r="AA119" s="5"/>
      <c r="AB119" s="9">
        <v>-97.7</v>
      </c>
      <c r="AC119" s="5">
        <f t="shared" si="24"/>
        <v>-17.585999999999999</v>
      </c>
      <c r="AD119" s="5">
        <f t="shared" si="28"/>
        <v>-24944.795999999998</v>
      </c>
      <c r="AE119" s="9">
        <f t="shared" si="39"/>
        <v>-48.849999999999994</v>
      </c>
      <c r="AF119" s="9">
        <f t="shared" si="36"/>
        <v>0</v>
      </c>
      <c r="AG119" s="9">
        <f t="shared" si="37"/>
        <v>-24993.645999999997</v>
      </c>
    </row>
    <row r="120" spans="1:33" x14ac:dyDescent="0.45">
      <c r="A120" s="5">
        <f t="shared" si="29"/>
        <v>118</v>
      </c>
      <c r="B120" s="5" t="s">
        <v>28</v>
      </c>
      <c r="C120" s="5" t="s">
        <v>24</v>
      </c>
      <c r="D120" s="6">
        <v>45714</v>
      </c>
      <c r="E120" s="6">
        <v>45714</v>
      </c>
      <c r="F120" s="5" t="s">
        <v>25</v>
      </c>
      <c r="G120" s="5" t="s">
        <v>30</v>
      </c>
      <c r="H120" s="5" t="s">
        <v>31</v>
      </c>
      <c r="I120" s="5"/>
      <c r="J120" s="5"/>
      <c r="K120" s="6">
        <f t="shared" si="38"/>
        <v>45714</v>
      </c>
      <c r="L120" s="5">
        <v>0</v>
      </c>
      <c r="M120" s="5">
        <v>4.9000000000000004</v>
      </c>
      <c r="N120" s="5">
        <f t="shared" si="32"/>
        <v>0</v>
      </c>
      <c r="O120" s="5">
        <f t="shared" si="33"/>
        <v>4900</v>
      </c>
      <c r="P120" s="27">
        <v>3.8699999999999998E-2</v>
      </c>
      <c r="Q120" s="20">
        <f t="shared" si="34"/>
        <v>0</v>
      </c>
      <c r="R120" s="5">
        <f t="shared" si="35"/>
        <v>4710.37</v>
      </c>
      <c r="S120" s="5"/>
      <c r="T120" s="5">
        <v>-16241.55</v>
      </c>
      <c r="U120" s="5">
        <v>-1139.74</v>
      </c>
      <c r="V120" s="9">
        <v>-2451.3000000000002</v>
      </c>
      <c r="W120" s="9">
        <v>-1180</v>
      </c>
      <c r="X120" s="9">
        <v>0</v>
      </c>
      <c r="Y120" s="9">
        <v>0</v>
      </c>
      <c r="Z120" s="9">
        <v>-7.73</v>
      </c>
      <c r="AA120" s="5"/>
      <c r="AB120" s="9">
        <v>-98</v>
      </c>
      <c r="AC120" s="5">
        <f t="shared" si="24"/>
        <v>-17.64</v>
      </c>
      <c r="AD120" s="5">
        <f t="shared" si="28"/>
        <v>-21135.96</v>
      </c>
      <c r="AE120" s="9">
        <f t="shared" si="39"/>
        <v>-49</v>
      </c>
      <c r="AF120" s="9">
        <f t="shared" si="36"/>
        <v>0</v>
      </c>
      <c r="AG120" s="9">
        <f t="shared" si="37"/>
        <v>-21184.959999999999</v>
      </c>
    </row>
    <row r="121" spans="1:33" x14ac:dyDescent="0.45">
      <c r="A121" s="5">
        <f t="shared" si="29"/>
        <v>119</v>
      </c>
      <c r="B121" s="5" t="s">
        <v>28</v>
      </c>
      <c r="C121" s="5" t="s">
        <v>24</v>
      </c>
      <c r="D121" s="6">
        <v>45715</v>
      </c>
      <c r="E121" s="6">
        <v>45715</v>
      </c>
      <c r="F121" s="5" t="s">
        <v>25</v>
      </c>
      <c r="G121" s="5" t="s">
        <v>30</v>
      </c>
      <c r="H121" s="5" t="s">
        <v>31</v>
      </c>
      <c r="I121" s="5"/>
      <c r="J121" s="5"/>
      <c r="K121" s="6">
        <f t="shared" si="38"/>
        <v>45715</v>
      </c>
      <c r="L121" s="5">
        <v>0</v>
      </c>
      <c r="M121" s="5">
        <v>4.55</v>
      </c>
      <c r="N121" s="5">
        <f t="shared" si="32"/>
        <v>0</v>
      </c>
      <c r="O121" s="5">
        <f t="shared" si="33"/>
        <v>4550</v>
      </c>
      <c r="P121" s="27">
        <v>3.8699999999999998E-2</v>
      </c>
      <c r="Q121" s="20">
        <f t="shared" si="34"/>
        <v>0</v>
      </c>
      <c r="R121" s="5">
        <f t="shared" si="35"/>
        <v>4373.915</v>
      </c>
      <c r="S121" s="5"/>
      <c r="T121" s="5">
        <v>-16332.71</v>
      </c>
      <c r="U121" s="5">
        <v>-1058.33</v>
      </c>
      <c r="V121" s="9">
        <v>-2227.6799999999998</v>
      </c>
      <c r="W121" s="9">
        <v>-1180</v>
      </c>
      <c r="X121" s="9">
        <v>0</v>
      </c>
      <c r="Y121" s="9">
        <v>0</v>
      </c>
      <c r="Z121" s="9">
        <v>-7.9</v>
      </c>
      <c r="AA121" s="5"/>
      <c r="AB121" s="9">
        <v>-91</v>
      </c>
      <c r="AC121" s="5">
        <f t="shared" si="24"/>
        <v>-16.38</v>
      </c>
      <c r="AD121" s="5">
        <f t="shared" si="28"/>
        <v>-20914.000000000004</v>
      </c>
      <c r="AE121" s="9">
        <f t="shared" si="39"/>
        <v>-45.5</v>
      </c>
      <c r="AF121" s="9">
        <f t="shared" si="36"/>
        <v>0</v>
      </c>
      <c r="AG121" s="9">
        <f t="shared" si="37"/>
        <v>-20959.500000000004</v>
      </c>
    </row>
    <row r="122" spans="1:33" x14ac:dyDescent="0.45">
      <c r="A122" s="5">
        <f t="shared" si="29"/>
        <v>120</v>
      </c>
      <c r="B122" s="5" t="s">
        <v>28</v>
      </c>
      <c r="C122" s="5" t="s">
        <v>24</v>
      </c>
      <c r="D122" s="6">
        <v>45716</v>
      </c>
      <c r="E122" s="6">
        <v>45716</v>
      </c>
      <c r="F122" s="5" t="s">
        <v>25</v>
      </c>
      <c r="G122" s="5" t="s">
        <v>30</v>
      </c>
      <c r="H122" s="5" t="s">
        <v>31</v>
      </c>
      <c r="I122" s="5"/>
      <c r="J122" s="5"/>
      <c r="K122" s="6">
        <f t="shared" si="38"/>
        <v>45716</v>
      </c>
      <c r="L122" s="5">
        <v>0</v>
      </c>
      <c r="M122" s="5">
        <v>6.0750000000000002</v>
      </c>
      <c r="N122" s="5">
        <f t="shared" si="32"/>
        <v>0</v>
      </c>
      <c r="O122" s="5">
        <f t="shared" si="33"/>
        <v>6075</v>
      </c>
      <c r="P122" s="27">
        <v>3.8699999999999998E-2</v>
      </c>
      <c r="Q122" s="20">
        <f t="shared" si="34"/>
        <v>0</v>
      </c>
      <c r="R122" s="5">
        <f t="shared" si="35"/>
        <v>5839.8975</v>
      </c>
      <c r="S122" s="5"/>
      <c r="T122" s="5">
        <v>-21979.25</v>
      </c>
      <c r="U122" s="5">
        <v>-1413.05</v>
      </c>
      <c r="V122" s="9">
        <v>-2974.32</v>
      </c>
      <c r="W122" s="9">
        <v>-1180</v>
      </c>
      <c r="X122" s="9">
        <v>0</v>
      </c>
      <c r="Y122" s="9">
        <v>0</v>
      </c>
      <c r="Z122" s="9">
        <v>-7.13</v>
      </c>
      <c r="AA122" s="5"/>
      <c r="AB122" s="9">
        <v>-121.5</v>
      </c>
      <c r="AC122" s="5">
        <f t="shared" si="24"/>
        <v>-21.869999999999997</v>
      </c>
      <c r="AD122" s="5">
        <f t="shared" si="28"/>
        <v>-27697.119999999999</v>
      </c>
      <c r="AE122" s="9">
        <f t="shared" si="39"/>
        <v>-60.75</v>
      </c>
      <c r="AF122" s="9">
        <f t="shared" si="36"/>
        <v>0</v>
      </c>
      <c r="AG122" s="9">
        <f t="shared" si="37"/>
        <v>-27757.87</v>
      </c>
    </row>
    <row r="123" spans="1:33" x14ac:dyDescent="0.45">
      <c r="A123" s="5">
        <f t="shared" si="29"/>
        <v>121</v>
      </c>
      <c r="B123" s="5" t="s">
        <v>28</v>
      </c>
      <c r="C123" s="5" t="s">
        <v>24</v>
      </c>
      <c r="D123" s="6">
        <v>45717</v>
      </c>
      <c r="E123" s="6">
        <v>45717</v>
      </c>
      <c r="F123" s="5" t="s">
        <v>25</v>
      </c>
      <c r="G123" s="5" t="s">
        <v>30</v>
      </c>
      <c r="H123" s="5" t="s">
        <v>31</v>
      </c>
      <c r="I123" s="5"/>
      <c r="J123" s="5"/>
      <c r="K123" s="6">
        <f t="shared" si="38"/>
        <v>45717</v>
      </c>
      <c r="L123" s="5">
        <v>0</v>
      </c>
      <c r="M123" s="5">
        <v>4.4850000000000003</v>
      </c>
      <c r="N123" s="5">
        <f t="shared" si="32"/>
        <v>0</v>
      </c>
      <c r="O123" s="5">
        <f t="shared" si="33"/>
        <v>4485</v>
      </c>
      <c r="P123" s="27">
        <v>3.8699999999999998E-2</v>
      </c>
      <c r="Q123" s="20">
        <f t="shared" si="34"/>
        <v>0</v>
      </c>
      <c r="R123" s="5">
        <f t="shared" si="35"/>
        <v>4311.4305000000004</v>
      </c>
      <c r="S123" s="5"/>
      <c r="T123" s="5">
        <v>-17141.599999999999</v>
      </c>
      <c r="U123" s="5">
        <v>-1043.23</v>
      </c>
      <c r="V123" s="9">
        <v>-2195.85</v>
      </c>
      <c r="W123" s="9">
        <v>-1180</v>
      </c>
      <c r="X123" s="9">
        <v>0</v>
      </c>
      <c r="Y123" s="9">
        <v>0</v>
      </c>
      <c r="Z123" s="9">
        <v>-7.51</v>
      </c>
      <c r="AA123" s="5"/>
      <c r="AB123" s="9">
        <v>-89.7</v>
      </c>
      <c r="AC123" s="5">
        <f t="shared" si="24"/>
        <v>-16.146000000000001</v>
      </c>
      <c r="AD123" s="5">
        <f t="shared" si="28"/>
        <v>-21674.035999999996</v>
      </c>
      <c r="AE123" s="9">
        <f t="shared" si="39"/>
        <v>-44.85</v>
      </c>
      <c r="AF123" s="9">
        <f t="shared" si="36"/>
        <v>0</v>
      </c>
      <c r="AG123" s="9">
        <f t="shared" si="37"/>
        <v>-21718.885999999995</v>
      </c>
    </row>
    <row r="124" spans="1:33" x14ac:dyDescent="0.45">
      <c r="A124" s="5">
        <f t="shared" si="29"/>
        <v>122</v>
      </c>
      <c r="B124" s="5" t="s">
        <v>28</v>
      </c>
      <c r="C124" s="5" t="s">
        <v>24</v>
      </c>
      <c r="D124" s="6">
        <v>45718</v>
      </c>
      <c r="E124" s="6">
        <v>45718</v>
      </c>
      <c r="F124" s="5" t="s">
        <v>25</v>
      </c>
      <c r="G124" s="5" t="s">
        <v>30</v>
      </c>
      <c r="H124" s="5" t="s">
        <v>31</v>
      </c>
      <c r="I124" s="5"/>
      <c r="J124" s="5"/>
      <c r="K124" s="6">
        <f t="shared" si="38"/>
        <v>45718</v>
      </c>
      <c r="L124" s="5">
        <v>0</v>
      </c>
      <c r="M124" s="5">
        <v>4.75</v>
      </c>
      <c r="N124" s="5">
        <f t="shared" si="32"/>
        <v>0</v>
      </c>
      <c r="O124" s="5">
        <f t="shared" si="33"/>
        <v>4750</v>
      </c>
      <c r="P124" s="27">
        <v>3.8699999999999998E-2</v>
      </c>
      <c r="Q124" s="20">
        <f t="shared" si="34"/>
        <v>0</v>
      </c>
      <c r="R124" s="5">
        <f t="shared" si="35"/>
        <v>4566.1750000000002</v>
      </c>
      <c r="S124" s="5"/>
      <c r="T124" s="5">
        <v>-14933.23</v>
      </c>
      <c r="U124" s="5">
        <v>-1104.8699999999999</v>
      </c>
      <c r="V124" s="9">
        <v>-2325.6</v>
      </c>
      <c r="W124" s="9">
        <v>-1180</v>
      </c>
      <c r="X124" s="9">
        <v>0</v>
      </c>
      <c r="Y124" s="9">
        <v>0</v>
      </c>
      <c r="Z124" s="9">
        <v>-7.43</v>
      </c>
      <c r="AA124" s="5"/>
      <c r="AB124" s="9">
        <v>-95</v>
      </c>
      <c r="AC124" s="5">
        <f t="shared" si="24"/>
        <v>-17.099999999999998</v>
      </c>
      <c r="AD124" s="5">
        <f t="shared" si="28"/>
        <v>-19663.229999999996</v>
      </c>
      <c r="AE124" s="9">
        <f t="shared" si="39"/>
        <v>-47.5</v>
      </c>
      <c r="AF124" s="9">
        <f t="shared" si="36"/>
        <v>0</v>
      </c>
      <c r="AG124" s="9">
        <f t="shared" si="37"/>
        <v>-19710.729999999996</v>
      </c>
    </row>
    <row r="125" spans="1:33" x14ac:dyDescent="0.45">
      <c r="A125" s="5">
        <f t="shared" si="29"/>
        <v>123</v>
      </c>
      <c r="B125" s="5" t="s">
        <v>28</v>
      </c>
      <c r="C125" s="5" t="s">
        <v>24</v>
      </c>
      <c r="D125" s="6">
        <v>45719</v>
      </c>
      <c r="E125" s="6">
        <v>45719</v>
      </c>
      <c r="F125" s="5" t="s">
        <v>25</v>
      </c>
      <c r="G125" s="5" t="s">
        <v>30</v>
      </c>
      <c r="H125" s="5" t="s">
        <v>31</v>
      </c>
      <c r="I125" s="5"/>
      <c r="J125" s="5"/>
      <c r="K125" s="6">
        <f t="shared" si="38"/>
        <v>45719</v>
      </c>
      <c r="L125" s="5">
        <v>0</v>
      </c>
      <c r="M125" s="5">
        <v>9.4</v>
      </c>
      <c r="N125" s="5">
        <f t="shared" si="32"/>
        <v>0</v>
      </c>
      <c r="O125" s="5">
        <f t="shared" si="33"/>
        <v>9400</v>
      </c>
      <c r="P125" s="27">
        <v>4.0800000000000003E-2</v>
      </c>
      <c r="Q125" s="20">
        <f t="shared" si="34"/>
        <v>0</v>
      </c>
      <c r="R125" s="5">
        <f t="shared" si="35"/>
        <v>9016.4800000000014</v>
      </c>
      <c r="S125" s="5"/>
      <c r="T125" s="5">
        <v>-40585.17</v>
      </c>
      <c r="U125" s="5">
        <v>-2186.4499999999998</v>
      </c>
      <c r="V125" s="9">
        <v>-4602.25</v>
      </c>
      <c r="W125" s="9">
        <v>-1180</v>
      </c>
      <c r="X125" s="9">
        <v>0</v>
      </c>
      <c r="Y125" s="9">
        <v>0</v>
      </c>
      <c r="Z125" s="9">
        <v>-7.63</v>
      </c>
      <c r="AA125" s="5"/>
      <c r="AB125" s="9">
        <v>-188</v>
      </c>
      <c r="AC125" s="5">
        <f t="shared" si="24"/>
        <v>-33.839999999999996</v>
      </c>
      <c r="AD125" s="5">
        <f t="shared" si="28"/>
        <v>-48783.339999999989</v>
      </c>
      <c r="AE125" s="9">
        <f t="shared" si="39"/>
        <v>-94</v>
      </c>
      <c r="AF125" s="9">
        <f t="shared" si="36"/>
        <v>0</v>
      </c>
      <c r="AG125" s="9">
        <f t="shared" si="37"/>
        <v>-48877.339999999989</v>
      </c>
    </row>
    <row r="126" spans="1:33" x14ac:dyDescent="0.45">
      <c r="A126" s="5">
        <f t="shared" si="29"/>
        <v>124</v>
      </c>
      <c r="B126" s="5" t="s">
        <v>28</v>
      </c>
      <c r="C126" s="5" t="s">
        <v>24</v>
      </c>
      <c r="D126" s="6">
        <v>45720</v>
      </c>
      <c r="E126" s="6">
        <v>45720</v>
      </c>
      <c r="F126" s="5" t="s">
        <v>25</v>
      </c>
      <c r="G126" s="5" t="s">
        <v>30</v>
      </c>
      <c r="H126" s="5" t="s">
        <v>31</v>
      </c>
      <c r="I126" s="5"/>
      <c r="J126" s="5"/>
      <c r="K126" s="6">
        <f t="shared" si="38"/>
        <v>45720</v>
      </c>
      <c r="L126" s="5">
        <v>0</v>
      </c>
      <c r="M126" s="5">
        <v>11.327500000000001</v>
      </c>
      <c r="N126" s="5">
        <f t="shared" si="32"/>
        <v>0</v>
      </c>
      <c r="O126" s="5">
        <f t="shared" si="33"/>
        <v>11327.5</v>
      </c>
      <c r="P126" s="27">
        <v>4.0800000000000003E-2</v>
      </c>
      <c r="Q126" s="20">
        <f t="shared" si="34"/>
        <v>0</v>
      </c>
      <c r="R126" s="5">
        <f t="shared" si="35"/>
        <v>10865.338</v>
      </c>
      <c r="S126" s="5"/>
      <c r="T126" s="5">
        <v>-45158.04</v>
      </c>
      <c r="U126" s="5">
        <v>-2634.79</v>
      </c>
      <c r="V126" s="9">
        <v>-5545.94</v>
      </c>
      <c r="W126" s="9">
        <v>-1180</v>
      </c>
      <c r="X126" s="9">
        <v>0</v>
      </c>
      <c r="Y126" s="9">
        <v>0</v>
      </c>
      <c r="Z126" s="9">
        <v>-7.36</v>
      </c>
      <c r="AA126" s="5"/>
      <c r="AB126" s="9">
        <v>-226.55</v>
      </c>
      <c r="AC126" s="5">
        <f t="shared" si="24"/>
        <v>-40.779000000000003</v>
      </c>
      <c r="AD126" s="5">
        <f t="shared" si="28"/>
        <v>-54793.45900000001</v>
      </c>
      <c r="AE126" s="9">
        <f t="shared" si="39"/>
        <v>-113.27500000000001</v>
      </c>
      <c r="AF126" s="9">
        <f t="shared" si="36"/>
        <v>0</v>
      </c>
      <c r="AG126" s="9">
        <f t="shared" si="37"/>
        <v>-54906.734000000011</v>
      </c>
    </row>
    <row r="127" spans="1:33" x14ac:dyDescent="0.45">
      <c r="A127" s="5">
        <f t="shared" si="29"/>
        <v>125</v>
      </c>
      <c r="B127" s="5" t="s">
        <v>28</v>
      </c>
      <c r="C127" s="5" t="s">
        <v>24</v>
      </c>
      <c r="D127" s="6">
        <v>45721</v>
      </c>
      <c r="E127" s="6">
        <v>45721</v>
      </c>
      <c r="F127" s="5" t="s">
        <v>25</v>
      </c>
      <c r="G127" s="5" t="s">
        <v>30</v>
      </c>
      <c r="H127" s="5" t="s">
        <v>31</v>
      </c>
      <c r="I127" s="5"/>
      <c r="J127" s="5"/>
      <c r="K127" s="6">
        <f t="shared" si="38"/>
        <v>45721</v>
      </c>
      <c r="L127" s="5">
        <v>0</v>
      </c>
      <c r="M127" s="5">
        <v>10.7775</v>
      </c>
      <c r="N127" s="5">
        <f t="shared" si="32"/>
        <v>0</v>
      </c>
      <c r="O127" s="5">
        <f t="shared" si="33"/>
        <v>10777.5</v>
      </c>
      <c r="P127" s="27">
        <v>4.0800000000000003E-2</v>
      </c>
      <c r="Q127" s="20">
        <f t="shared" si="34"/>
        <v>0</v>
      </c>
      <c r="R127" s="5">
        <f t="shared" si="35"/>
        <v>10337.778</v>
      </c>
      <c r="S127" s="5"/>
      <c r="T127" s="5">
        <v>-40985.08</v>
      </c>
      <c r="U127" s="5">
        <v>-2506.84</v>
      </c>
      <c r="V127" s="9">
        <v>-5276.67</v>
      </c>
      <c r="W127" s="9">
        <v>-1180</v>
      </c>
      <c r="X127" s="9">
        <v>0</v>
      </c>
      <c r="Y127" s="9">
        <v>0</v>
      </c>
      <c r="Z127" s="9">
        <v>-7.15</v>
      </c>
      <c r="AA127" s="5"/>
      <c r="AB127" s="9">
        <v>-215.55</v>
      </c>
      <c r="AC127" s="5">
        <f t="shared" si="24"/>
        <v>-38.798999999999999</v>
      </c>
      <c r="AD127" s="5">
        <f t="shared" si="28"/>
        <v>-50210.089</v>
      </c>
      <c r="AE127" s="9">
        <f t="shared" si="39"/>
        <v>-107.77500000000001</v>
      </c>
      <c r="AF127" s="9">
        <f t="shared" si="36"/>
        <v>0</v>
      </c>
      <c r="AG127" s="9">
        <f t="shared" si="37"/>
        <v>-50317.864000000001</v>
      </c>
    </row>
    <row r="128" spans="1:33" x14ac:dyDescent="0.45">
      <c r="A128" s="5">
        <f t="shared" si="29"/>
        <v>126</v>
      </c>
      <c r="B128" s="5" t="s">
        <v>28</v>
      </c>
      <c r="C128" s="5" t="s">
        <v>24</v>
      </c>
      <c r="D128" s="6">
        <v>45722</v>
      </c>
      <c r="E128" s="6">
        <v>45722</v>
      </c>
      <c r="F128" s="5" t="s">
        <v>25</v>
      </c>
      <c r="G128" s="5" t="s">
        <v>30</v>
      </c>
      <c r="H128" s="5" t="s">
        <v>31</v>
      </c>
      <c r="I128" s="5"/>
      <c r="J128" s="5"/>
      <c r="K128" s="6">
        <f t="shared" si="38"/>
        <v>45722</v>
      </c>
      <c r="L128" s="5">
        <v>0</v>
      </c>
      <c r="M128" s="5">
        <v>6.5525000000000002</v>
      </c>
      <c r="N128" s="5">
        <f t="shared" si="32"/>
        <v>0</v>
      </c>
      <c r="O128" s="5">
        <f t="shared" si="33"/>
        <v>6552.5</v>
      </c>
      <c r="P128" s="27">
        <v>4.0800000000000003E-2</v>
      </c>
      <c r="Q128" s="20">
        <f t="shared" si="34"/>
        <v>0</v>
      </c>
      <c r="R128" s="5">
        <f t="shared" si="35"/>
        <v>6285.1580000000004</v>
      </c>
      <c r="S128" s="5"/>
      <c r="T128" s="5">
        <v>-26512.33</v>
      </c>
      <c r="U128" s="5">
        <v>-1524.11</v>
      </c>
      <c r="V128" s="9">
        <v>-3208.1</v>
      </c>
      <c r="W128" s="9">
        <v>-1180</v>
      </c>
      <c r="X128" s="9">
        <v>0</v>
      </c>
      <c r="Y128" s="9">
        <v>0</v>
      </c>
      <c r="Z128" s="9">
        <v>-7.44</v>
      </c>
      <c r="AA128" s="5"/>
      <c r="AB128" s="9">
        <v>-131.05000000000001</v>
      </c>
      <c r="AC128" s="5">
        <f t="shared" si="24"/>
        <v>-23.589000000000002</v>
      </c>
      <c r="AD128" s="5">
        <f t="shared" si="28"/>
        <v>-32586.618999999999</v>
      </c>
      <c r="AE128" s="9">
        <f t="shared" si="39"/>
        <v>-65.525000000000006</v>
      </c>
      <c r="AF128" s="9">
        <f t="shared" si="36"/>
        <v>0</v>
      </c>
      <c r="AG128" s="9">
        <f t="shared" si="37"/>
        <v>-32652.144</v>
      </c>
    </row>
    <row r="129" spans="1:33" x14ac:dyDescent="0.45">
      <c r="A129" s="5">
        <f t="shared" si="29"/>
        <v>127</v>
      </c>
      <c r="B129" s="5" t="s">
        <v>28</v>
      </c>
      <c r="C129" s="5" t="s">
        <v>24</v>
      </c>
      <c r="D129" s="6">
        <v>45723</v>
      </c>
      <c r="E129" s="6">
        <v>45723</v>
      </c>
      <c r="F129" s="5" t="s">
        <v>25</v>
      </c>
      <c r="G129" s="5" t="s">
        <v>30</v>
      </c>
      <c r="H129" s="5" t="s">
        <v>31</v>
      </c>
      <c r="I129" s="5"/>
      <c r="J129" s="5"/>
      <c r="K129" s="6">
        <f t="shared" si="38"/>
        <v>45723</v>
      </c>
      <c r="L129" s="5">
        <v>0</v>
      </c>
      <c r="M129" s="5">
        <v>8.1349999999999998</v>
      </c>
      <c r="N129" s="5">
        <f t="shared" si="32"/>
        <v>0</v>
      </c>
      <c r="O129" s="5">
        <f t="shared" si="33"/>
        <v>8135</v>
      </c>
      <c r="P129" s="27">
        <v>4.0800000000000003E-2</v>
      </c>
      <c r="Q129" s="20">
        <f t="shared" si="34"/>
        <v>0</v>
      </c>
      <c r="R129" s="5">
        <f t="shared" si="35"/>
        <v>7803.0920000000006</v>
      </c>
      <c r="S129" s="5"/>
      <c r="T129" s="5">
        <v>-33646.49</v>
      </c>
      <c r="U129" s="5">
        <v>-1892.21</v>
      </c>
      <c r="V129" s="9">
        <v>-3982.9</v>
      </c>
      <c r="W129" s="9">
        <v>-1180</v>
      </c>
      <c r="X129" s="9">
        <v>0</v>
      </c>
      <c r="Y129" s="9">
        <v>0</v>
      </c>
      <c r="Z129" s="9">
        <v>-7.4</v>
      </c>
      <c r="AA129" s="5"/>
      <c r="AB129" s="9">
        <v>-162.69999999999999</v>
      </c>
      <c r="AC129" s="5">
        <f t="shared" si="24"/>
        <v>-29.285999999999998</v>
      </c>
      <c r="AD129" s="5">
        <f t="shared" si="28"/>
        <v>-40900.985999999997</v>
      </c>
      <c r="AE129" s="9">
        <f t="shared" si="39"/>
        <v>-81.349999999999994</v>
      </c>
      <c r="AF129" s="9">
        <f t="shared" si="36"/>
        <v>0</v>
      </c>
      <c r="AG129" s="9">
        <f t="shared" si="37"/>
        <v>-40982.335999999996</v>
      </c>
    </row>
    <row r="130" spans="1:33" x14ac:dyDescent="0.45">
      <c r="A130" s="5">
        <f t="shared" si="29"/>
        <v>128</v>
      </c>
      <c r="B130" s="5" t="s">
        <v>28</v>
      </c>
      <c r="C130" s="5" t="s">
        <v>24</v>
      </c>
      <c r="D130" s="6">
        <v>45724</v>
      </c>
      <c r="E130" s="6">
        <v>45724</v>
      </c>
      <c r="F130" s="5" t="s">
        <v>25</v>
      </c>
      <c r="G130" s="5" t="s">
        <v>30</v>
      </c>
      <c r="H130" s="5" t="s">
        <v>31</v>
      </c>
      <c r="I130" s="5"/>
      <c r="J130" s="5"/>
      <c r="K130" s="6">
        <f t="shared" si="38"/>
        <v>45724</v>
      </c>
      <c r="L130" s="5">
        <v>0</v>
      </c>
      <c r="M130" s="5">
        <v>5.7050000000000001</v>
      </c>
      <c r="N130" s="5">
        <f t="shared" si="32"/>
        <v>0</v>
      </c>
      <c r="O130" s="5">
        <f t="shared" si="33"/>
        <v>5705</v>
      </c>
      <c r="P130" s="27">
        <v>4.0800000000000003E-2</v>
      </c>
      <c r="Q130" s="20">
        <f t="shared" si="34"/>
        <v>0</v>
      </c>
      <c r="R130" s="5">
        <f t="shared" si="35"/>
        <v>5472.2359999999999</v>
      </c>
      <c r="S130" s="5"/>
      <c r="T130" s="5">
        <v>-24728.67</v>
      </c>
      <c r="U130" s="5">
        <v>-1327.01</v>
      </c>
      <c r="V130" s="9">
        <v>-2793.17</v>
      </c>
      <c r="W130" s="9">
        <v>-1180</v>
      </c>
      <c r="X130" s="9">
        <v>0</v>
      </c>
      <c r="Y130" s="9">
        <v>0</v>
      </c>
      <c r="Z130" s="9">
        <v>-7.08</v>
      </c>
      <c r="AA130" s="5"/>
      <c r="AB130" s="9">
        <v>-114.1</v>
      </c>
      <c r="AC130" s="5">
        <f t="shared" si="24"/>
        <v>-20.537999999999997</v>
      </c>
      <c r="AD130" s="5">
        <f t="shared" si="28"/>
        <v>-30170.567999999999</v>
      </c>
      <c r="AE130" s="9">
        <f t="shared" si="39"/>
        <v>-57.05</v>
      </c>
      <c r="AF130" s="9">
        <f t="shared" si="36"/>
        <v>0</v>
      </c>
      <c r="AG130" s="9">
        <f t="shared" si="37"/>
        <v>-30227.617999999999</v>
      </c>
    </row>
    <row r="131" spans="1:33" x14ac:dyDescent="0.45">
      <c r="A131" s="5">
        <f t="shared" si="29"/>
        <v>129</v>
      </c>
      <c r="B131" s="5" t="s">
        <v>28</v>
      </c>
      <c r="C131" s="5" t="s">
        <v>24</v>
      </c>
      <c r="D131" s="6">
        <v>45725</v>
      </c>
      <c r="E131" s="6">
        <v>45725</v>
      </c>
      <c r="F131" s="5" t="s">
        <v>25</v>
      </c>
      <c r="G131" s="5" t="s">
        <v>30</v>
      </c>
      <c r="H131" s="5" t="s">
        <v>31</v>
      </c>
      <c r="I131" s="5"/>
      <c r="J131" s="5"/>
      <c r="K131" s="6">
        <f t="shared" si="38"/>
        <v>45725</v>
      </c>
      <c r="L131" s="5">
        <v>0</v>
      </c>
      <c r="M131" s="5">
        <v>9.0399999999999991</v>
      </c>
      <c r="N131" s="5">
        <f t="shared" ref="N131:N153" si="40">L131*1000</f>
        <v>0</v>
      </c>
      <c r="O131" s="5">
        <f t="shared" ref="O131:O153" si="41">M131*1000</f>
        <v>9040</v>
      </c>
      <c r="P131" s="27">
        <v>4.0800000000000003E-2</v>
      </c>
      <c r="Q131" s="20">
        <f t="shared" ref="Q131:Q153" si="42">N131/(1-P131)</f>
        <v>0</v>
      </c>
      <c r="R131" s="5">
        <f t="shared" ref="R131:R153" si="43">O131*(1-P131)</f>
        <v>8671.1679999999997</v>
      </c>
      <c r="S131" s="5"/>
      <c r="T131" s="5">
        <v>-39132.26</v>
      </c>
      <c r="U131" s="5">
        <v>-2102.7199999999998</v>
      </c>
      <c r="V131" s="9">
        <v>-4425.9799999999996</v>
      </c>
      <c r="W131" s="9">
        <v>-1180</v>
      </c>
      <c r="X131" s="9">
        <v>0</v>
      </c>
      <c r="Y131" s="9">
        <v>0</v>
      </c>
      <c r="Z131" s="9">
        <v>-8.8699999999999992</v>
      </c>
      <c r="AA131" s="5"/>
      <c r="AB131" s="9">
        <v>-180.8</v>
      </c>
      <c r="AC131" s="5">
        <f t="shared" ref="AC131:AC153" si="44">AB131*18%</f>
        <v>-32.544000000000004</v>
      </c>
      <c r="AD131" s="5">
        <f t="shared" si="28"/>
        <v>-47063.174000000014</v>
      </c>
      <c r="AE131" s="9">
        <f t="shared" si="39"/>
        <v>-90.399999999999991</v>
      </c>
      <c r="AF131" s="9">
        <f t="shared" ref="AF131:AF153" si="45">L131*10</f>
        <v>0</v>
      </c>
      <c r="AG131" s="9">
        <f t="shared" ref="AG131:AG153" si="46">AD131+AE131+AF131</f>
        <v>-47153.574000000015</v>
      </c>
    </row>
    <row r="132" spans="1:33" x14ac:dyDescent="0.45">
      <c r="A132" s="5">
        <f t="shared" si="29"/>
        <v>130</v>
      </c>
      <c r="B132" s="5" t="s">
        <v>28</v>
      </c>
      <c r="C132" s="5" t="s">
        <v>24</v>
      </c>
      <c r="D132" s="6">
        <v>45726</v>
      </c>
      <c r="E132" s="6">
        <v>45726</v>
      </c>
      <c r="F132" s="5" t="s">
        <v>25</v>
      </c>
      <c r="G132" s="5" t="s">
        <v>30</v>
      </c>
      <c r="H132" s="5" t="s">
        <v>31</v>
      </c>
      <c r="I132" s="5"/>
      <c r="J132" s="5"/>
      <c r="K132" s="6">
        <f t="shared" si="38"/>
        <v>45726</v>
      </c>
      <c r="L132" s="5">
        <v>0</v>
      </c>
      <c r="M132" s="5">
        <v>12.5975</v>
      </c>
      <c r="N132" s="5">
        <f t="shared" si="40"/>
        <v>0</v>
      </c>
      <c r="O132" s="5">
        <f t="shared" si="41"/>
        <v>12597.5</v>
      </c>
      <c r="P132" s="27">
        <v>0.04</v>
      </c>
      <c r="Q132" s="20">
        <f t="shared" si="42"/>
        <v>0</v>
      </c>
      <c r="R132" s="5">
        <f t="shared" si="43"/>
        <v>12093.6</v>
      </c>
      <c r="S132" s="5"/>
      <c r="T132" s="5">
        <v>-57087.21</v>
      </c>
      <c r="U132" s="5">
        <v>-2930.18</v>
      </c>
      <c r="V132" s="9">
        <v>-6167.74</v>
      </c>
      <c r="W132" s="9">
        <v>-1180</v>
      </c>
      <c r="X132" s="9">
        <v>0</v>
      </c>
      <c r="Y132" s="9">
        <v>0</v>
      </c>
      <c r="Z132" s="9">
        <v>-8.06</v>
      </c>
      <c r="AA132" s="5"/>
      <c r="AB132" s="9">
        <v>-251.95</v>
      </c>
      <c r="AC132" s="5">
        <f t="shared" si="44"/>
        <v>-45.350999999999999</v>
      </c>
      <c r="AD132" s="5">
        <f t="shared" ref="AD132:AD153" si="47">SUM(T132:AC132)</f>
        <v>-67670.490999999995</v>
      </c>
      <c r="AE132" s="9">
        <f t="shared" si="39"/>
        <v>-125.97499999999999</v>
      </c>
      <c r="AF132" s="9">
        <f t="shared" si="45"/>
        <v>0</v>
      </c>
      <c r="AG132" s="9">
        <f t="shared" si="46"/>
        <v>-67796.466</v>
      </c>
    </row>
    <row r="133" spans="1:33" x14ac:dyDescent="0.45">
      <c r="A133" s="5">
        <f t="shared" ref="A133:A166" si="48">A132+1</f>
        <v>131</v>
      </c>
      <c r="B133" s="5" t="s">
        <v>28</v>
      </c>
      <c r="C133" s="5" t="s">
        <v>24</v>
      </c>
      <c r="D133" s="6">
        <v>45727</v>
      </c>
      <c r="E133" s="6">
        <v>45727</v>
      </c>
      <c r="F133" s="5" t="s">
        <v>25</v>
      </c>
      <c r="G133" s="5" t="s">
        <v>30</v>
      </c>
      <c r="H133" s="5" t="s">
        <v>31</v>
      </c>
      <c r="I133" s="5"/>
      <c r="J133" s="5"/>
      <c r="K133" s="6">
        <f t="shared" si="38"/>
        <v>45727</v>
      </c>
      <c r="L133" s="5">
        <v>0</v>
      </c>
      <c r="M133" s="5">
        <v>8.1274999999999995</v>
      </c>
      <c r="N133" s="5">
        <f t="shared" si="40"/>
        <v>0</v>
      </c>
      <c r="O133" s="5">
        <f t="shared" si="41"/>
        <v>8127.4999999999991</v>
      </c>
      <c r="P133" s="27">
        <v>0.04</v>
      </c>
      <c r="Q133" s="20">
        <f t="shared" si="42"/>
        <v>0</v>
      </c>
      <c r="R133" s="5">
        <f t="shared" si="43"/>
        <v>7802.3999999999987</v>
      </c>
      <c r="S133" s="5"/>
      <c r="T133" s="5">
        <v>-39078.769999999997</v>
      </c>
      <c r="U133" s="5">
        <v>-1890.45</v>
      </c>
      <c r="V133" s="9">
        <v>-3979.23</v>
      </c>
      <c r="W133" s="9">
        <v>-1180</v>
      </c>
      <c r="X133" s="9">
        <v>0</v>
      </c>
      <c r="Y133" s="9">
        <v>0</v>
      </c>
      <c r="Z133" s="9">
        <v>-8.0299999999999994</v>
      </c>
      <c r="AA133" s="5"/>
      <c r="AB133" s="9">
        <v>-162.55000000000001</v>
      </c>
      <c r="AC133" s="5">
        <f t="shared" si="44"/>
        <v>-29.259</v>
      </c>
      <c r="AD133" s="5">
        <f t="shared" si="47"/>
        <v>-46328.288999999997</v>
      </c>
      <c r="AE133" s="9">
        <f t="shared" si="39"/>
        <v>-81.274999999999991</v>
      </c>
      <c r="AF133" s="9">
        <f t="shared" si="45"/>
        <v>0</v>
      </c>
      <c r="AG133" s="9">
        <f t="shared" si="46"/>
        <v>-46409.563999999998</v>
      </c>
    </row>
    <row r="134" spans="1:33" x14ac:dyDescent="0.45">
      <c r="A134" s="5">
        <f t="shared" si="48"/>
        <v>132</v>
      </c>
      <c r="B134" s="5" t="s">
        <v>28</v>
      </c>
      <c r="C134" s="5" t="s">
        <v>24</v>
      </c>
      <c r="D134" s="6">
        <v>45728</v>
      </c>
      <c r="E134" s="6">
        <v>45728</v>
      </c>
      <c r="F134" s="5" t="s">
        <v>25</v>
      </c>
      <c r="G134" s="5" t="s">
        <v>30</v>
      </c>
      <c r="H134" s="5" t="s">
        <v>31</v>
      </c>
      <c r="I134" s="5"/>
      <c r="J134" s="5"/>
      <c r="K134" s="6">
        <f t="shared" si="38"/>
        <v>45728</v>
      </c>
      <c r="L134" s="5">
        <v>0</v>
      </c>
      <c r="M134" s="5">
        <v>11.6775</v>
      </c>
      <c r="N134" s="5">
        <f t="shared" si="40"/>
        <v>0</v>
      </c>
      <c r="O134" s="5">
        <f t="shared" si="41"/>
        <v>11677.5</v>
      </c>
      <c r="P134" s="27">
        <v>0.04</v>
      </c>
      <c r="Q134" s="20">
        <f t="shared" si="42"/>
        <v>0</v>
      </c>
      <c r="R134" s="5">
        <f t="shared" si="43"/>
        <v>11210.4</v>
      </c>
      <c r="S134" s="5"/>
      <c r="T134" s="5">
        <v>-48224.74</v>
      </c>
      <c r="U134" s="5">
        <v>-2716.19</v>
      </c>
      <c r="V134" s="9">
        <v>-5717.3</v>
      </c>
      <c r="W134" s="9">
        <v>-1180</v>
      </c>
      <c r="X134" s="9">
        <v>0</v>
      </c>
      <c r="Y134" s="9">
        <v>0</v>
      </c>
      <c r="Z134" s="9">
        <v>-7.54</v>
      </c>
      <c r="AA134" s="5"/>
      <c r="AB134" s="9">
        <v>-233.55</v>
      </c>
      <c r="AC134" s="5">
        <f t="shared" si="44"/>
        <v>-42.039000000000001</v>
      </c>
      <c r="AD134" s="5">
        <f t="shared" si="47"/>
        <v>-58121.359000000004</v>
      </c>
      <c r="AE134" s="9">
        <f t="shared" si="39"/>
        <v>-116.77500000000001</v>
      </c>
      <c r="AF134" s="9">
        <f t="shared" si="45"/>
        <v>0</v>
      </c>
      <c r="AG134" s="9">
        <f t="shared" si="46"/>
        <v>-58238.134000000005</v>
      </c>
    </row>
    <row r="135" spans="1:33" x14ac:dyDescent="0.45">
      <c r="A135" s="5">
        <f t="shared" si="48"/>
        <v>133</v>
      </c>
      <c r="B135" s="5" t="s">
        <v>28</v>
      </c>
      <c r="C135" s="5" t="s">
        <v>24</v>
      </c>
      <c r="D135" s="6">
        <v>45729</v>
      </c>
      <c r="E135" s="6">
        <v>45729</v>
      </c>
      <c r="F135" s="5" t="s">
        <v>25</v>
      </c>
      <c r="G135" s="5" t="s">
        <v>30</v>
      </c>
      <c r="H135" s="5" t="s">
        <v>31</v>
      </c>
      <c r="I135" s="5"/>
      <c r="J135" s="5"/>
      <c r="K135" s="6">
        <f t="shared" si="38"/>
        <v>45729</v>
      </c>
      <c r="L135" s="5">
        <v>0</v>
      </c>
      <c r="M135" s="5">
        <v>15.3675</v>
      </c>
      <c r="N135" s="5">
        <f t="shared" si="40"/>
        <v>0</v>
      </c>
      <c r="O135" s="5">
        <f t="shared" si="41"/>
        <v>15367.5</v>
      </c>
      <c r="P135" s="27">
        <v>0.04</v>
      </c>
      <c r="Q135" s="20">
        <f t="shared" si="42"/>
        <v>0</v>
      </c>
      <c r="R135" s="5">
        <f t="shared" si="43"/>
        <v>14752.8</v>
      </c>
      <c r="S135" s="5"/>
      <c r="T135" s="5">
        <v>-59038.78</v>
      </c>
      <c r="U135" s="5">
        <v>-3574.48</v>
      </c>
      <c r="V135" s="9">
        <v>-7523.93</v>
      </c>
      <c r="W135" s="9">
        <v>-1180</v>
      </c>
      <c r="X135" s="9">
        <v>0</v>
      </c>
      <c r="Y135" s="9">
        <v>0</v>
      </c>
      <c r="Z135" s="9">
        <v>-7.29</v>
      </c>
      <c r="AA135" s="5"/>
      <c r="AB135" s="9">
        <v>-307.35000000000002</v>
      </c>
      <c r="AC135" s="5">
        <f t="shared" si="44"/>
        <v>-55.323</v>
      </c>
      <c r="AD135" s="5">
        <f t="shared" si="47"/>
        <v>-71687.153000000006</v>
      </c>
      <c r="AE135" s="9">
        <f t="shared" si="39"/>
        <v>-153.67500000000001</v>
      </c>
      <c r="AF135" s="9">
        <f t="shared" si="45"/>
        <v>0</v>
      </c>
      <c r="AG135" s="9">
        <f t="shared" si="46"/>
        <v>-71840.828000000009</v>
      </c>
    </row>
    <row r="136" spans="1:33" x14ac:dyDescent="0.45">
      <c r="A136" s="5">
        <f t="shared" si="48"/>
        <v>134</v>
      </c>
      <c r="B136" s="5" t="s">
        <v>28</v>
      </c>
      <c r="C136" s="5" t="s">
        <v>24</v>
      </c>
      <c r="D136" s="6">
        <v>45730</v>
      </c>
      <c r="E136" s="6">
        <v>45730</v>
      </c>
      <c r="F136" s="5" t="s">
        <v>25</v>
      </c>
      <c r="G136" s="5" t="s">
        <v>30</v>
      </c>
      <c r="H136" s="5" t="s">
        <v>31</v>
      </c>
      <c r="I136" s="5"/>
      <c r="J136" s="5"/>
      <c r="K136" s="6">
        <f t="shared" ref="K136:K153" si="49">E136</f>
        <v>45730</v>
      </c>
      <c r="L136" s="5">
        <v>0</v>
      </c>
      <c r="M136" s="5">
        <v>8.8249999999999993</v>
      </c>
      <c r="N136" s="5">
        <f t="shared" si="40"/>
        <v>0</v>
      </c>
      <c r="O136" s="5">
        <f t="shared" si="41"/>
        <v>8825</v>
      </c>
      <c r="P136" s="27">
        <v>0.04</v>
      </c>
      <c r="Q136" s="20">
        <f t="shared" si="42"/>
        <v>0</v>
      </c>
      <c r="R136" s="5">
        <f t="shared" si="43"/>
        <v>8472</v>
      </c>
      <c r="S136" s="5"/>
      <c r="T136" s="5">
        <v>-24226.799999999999</v>
      </c>
      <c r="U136" s="5">
        <v>-2052.7399999999998</v>
      </c>
      <c r="V136" s="9">
        <v>-4320.72</v>
      </c>
      <c r="W136" s="9">
        <v>-1180</v>
      </c>
      <c r="X136" s="9">
        <v>0</v>
      </c>
      <c r="Y136" s="9">
        <v>0</v>
      </c>
      <c r="Z136" s="9">
        <v>-7.18</v>
      </c>
      <c r="AA136" s="5"/>
      <c r="AB136" s="9">
        <v>-176.5</v>
      </c>
      <c r="AC136" s="5">
        <f t="shared" si="44"/>
        <v>-31.77</v>
      </c>
      <c r="AD136" s="5">
        <f t="shared" si="47"/>
        <v>-31995.710000000003</v>
      </c>
      <c r="AE136" s="9">
        <f t="shared" ref="AE136:AE153" si="50">-M136*10</f>
        <v>-88.25</v>
      </c>
      <c r="AF136" s="9">
        <f t="shared" si="45"/>
        <v>0</v>
      </c>
      <c r="AG136" s="9">
        <f t="shared" si="46"/>
        <v>-32083.960000000003</v>
      </c>
    </row>
    <row r="137" spans="1:33" x14ac:dyDescent="0.45">
      <c r="A137" s="5">
        <f t="shared" si="48"/>
        <v>135</v>
      </c>
      <c r="B137" s="5" t="s">
        <v>28</v>
      </c>
      <c r="C137" s="5" t="s">
        <v>24</v>
      </c>
      <c r="D137" s="6">
        <v>45731</v>
      </c>
      <c r="E137" s="6">
        <v>45731</v>
      </c>
      <c r="F137" s="5" t="s">
        <v>25</v>
      </c>
      <c r="G137" s="5" t="s">
        <v>30</v>
      </c>
      <c r="H137" s="5" t="s">
        <v>31</v>
      </c>
      <c r="I137" s="5"/>
      <c r="J137" s="5"/>
      <c r="K137" s="6">
        <f t="shared" si="49"/>
        <v>45731</v>
      </c>
      <c r="L137" s="5">
        <v>0</v>
      </c>
      <c r="M137" s="5">
        <v>6.7249999999999996</v>
      </c>
      <c r="N137" s="5">
        <f t="shared" si="40"/>
        <v>0</v>
      </c>
      <c r="O137" s="5">
        <f t="shared" si="41"/>
        <v>6725</v>
      </c>
      <c r="P137" s="27">
        <v>0.04</v>
      </c>
      <c r="Q137" s="20">
        <f t="shared" si="42"/>
        <v>0</v>
      </c>
      <c r="R137" s="5">
        <f t="shared" si="43"/>
        <v>6456</v>
      </c>
      <c r="S137" s="5"/>
      <c r="T137" s="5">
        <v>-19828.14</v>
      </c>
      <c r="U137" s="5">
        <v>-1564.24</v>
      </c>
      <c r="V137" s="9">
        <v>-3292.56</v>
      </c>
      <c r="W137" s="9">
        <v>-1180</v>
      </c>
      <c r="X137" s="9">
        <v>0</v>
      </c>
      <c r="Y137" s="9">
        <v>0</v>
      </c>
      <c r="Z137" s="9">
        <v>-7.3</v>
      </c>
      <c r="AA137" s="5"/>
      <c r="AB137" s="9">
        <v>-134.5</v>
      </c>
      <c r="AC137" s="5">
        <f t="shared" si="44"/>
        <v>-24.21</v>
      </c>
      <c r="AD137" s="5">
        <f t="shared" si="47"/>
        <v>-26030.95</v>
      </c>
      <c r="AE137" s="9">
        <f t="shared" si="50"/>
        <v>-67.25</v>
      </c>
      <c r="AF137" s="9">
        <f t="shared" si="45"/>
        <v>0</v>
      </c>
      <c r="AG137" s="9">
        <f t="shared" si="46"/>
        <v>-26098.2</v>
      </c>
    </row>
    <row r="138" spans="1:33" x14ac:dyDescent="0.45">
      <c r="A138" s="5">
        <f t="shared" si="48"/>
        <v>136</v>
      </c>
      <c r="B138" s="5" t="s">
        <v>28</v>
      </c>
      <c r="C138" s="5" t="s">
        <v>24</v>
      </c>
      <c r="D138" s="6">
        <v>45732</v>
      </c>
      <c r="E138" s="6">
        <v>45732</v>
      </c>
      <c r="F138" s="5" t="s">
        <v>25</v>
      </c>
      <c r="G138" s="5" t="s">
        <v>30</v>
      </c>
      <c r="H138" s="5" t="s">
        <v>31</v>
      </c>
      <c r="I138" s="5"/>
      <c r="J138" s="5"/>
      <c r="K138" s="6">
        <f t="shared" si="49"/>
        <v>45732</v>
      </c>
      <c r="L138" s="5">
        <v>0</v>
      </c>
      <c r="M138" s="5">
        <v>7</v>
      </c>
      <c r="N138" s="5">
        <f t="shared" si="40"/>
        <v>0</v>
      </c>
      <c r="O138" s="5">
        <f t="shared" si="41"/>
        <v>7000</v>
      </c>
      <c r="P138" s="27">
        <v>0.04</v>
      </c>
      <c r="Q138" s="20">
        <f t="shared" si="42"/>
        <v>0</v>
      </c>
      <c r="R138" s="5">
        <f t="shared" si="43"/>
        <v>6720</v>
      </c>
      <c r="S138" s="5"/>
      <c r="T138" s="5">
        <v>-22984.17</v>
      </c>
      <c r="U138" s="5">
        <v>-1628.2</v>
      </c>
      <c r="V138" s="9">
        <v>-3427.2</v>
      </c>
      <c r="W138" s="9">
        <v>-1180</v>
      </c>
      <c r="X138" s="9">
        <v>0</v>
      </c>
      <c r="Y138" s="9">
        <v>0</v>
      </c>
      <c r="Z138" s="9">
        <v>-7.17</v>
      </c>
      <c r="AA138" s="5"/>
      <c r="AB138" s="9">
        <v>-140</v>
      </c>
      <c r="AC138" s="5">
        <f t="shared" si="44"/>
        <v>-25.2</v>
      </c>
      <c r="AD138" s="5">
        <f t="shared" si="47"/>
        <v>-29391.94</v>
      </c>
      <c r="AE138" s="9">
        <f t="shared" si="50"/>
        <v>-70</v>
      </c>
      <c r="AF138" s="9">
        <f t="shared" si="45"/>
        <v>0</v>
      </c>
      <c r="AG138" s="9">
        <f t="shared" si="46"/>
        <v>-29461.94</v>
      </c>
    </row>
    <row r="139" spans="1:33" x14ac:dyDescent="0.45">
      <c r="A139" s="5">
        <f t="shared" si="48"/>
        <v>137</v>
      </c>
      <c r="B139" s="5" t="s">
        <v>28</v>
      </c>
      <c r="C139" s="5" t="s">
        <v>24</v>
      </c>
      <c r="D139" s="6">
        <v>45733</v>
      </c>
      <c r="E139" s="6">
        <v>45733</v>
      </c>
      <c r="F139" s="5" t="s">
        <v>25</v>
      </c>
      <c r="G139" s="5" t="s">
        <v>30</v>
      </c>
      <c r="H139" s="5" t="s">
        <v>31</v>
      </c>
      <c r="I139" s="5"/>
      <c r="J139" s="5"/>
      <c r="K139" s="6">
        <f t="shared" si="49"/>
        <v>45733</v>
      </c>
      <c r="L139" s="5">
        <v>0</v>
      </c>
      <c r="M139" s="5">
        <v>7.7374999999999998</v>
      </c>
      <c r="N139" s="5">
        <f t="shared" si="40"/>
        <v>0</v>
      </c>
      <c r="O139" s="5">
        <f t="shared" si="41"/>
        <v>7737.5</v>
      </c>
      <c r="P139" s="27">
        <v>4.02E-2</v>
      </c>
      <c r="Q139" s="20">
        <f t="shared" si="42"/>
        <v>0</v>
      </c>
      <c r="R139" s="5">
        <f t="shared" si="43"/>
        <v>7426.4525000000003</v>
      </c>
      <c r="S139" s="5"/>
      <c r="T139" s="5">
        <v>-31625.67</v>
      </c>
      <c r="U139" s="5">
        <v>-1799.75</v>
      </c>
      <c r="V139" s="9">
        <v>-3788.28</v>
      </c>
      <c r="W139" s="9">
        <v>-1180</v>
      </c>
      <c r="X139" s="9">
        <v>0</v>
      </c>
      <c r="Y139" s="9">
        <v>0</v>
      </c>
      <c r="Z139" s="9">
        <v>-7.43</v>
      </c>
      <c r="AA139" s="5"/>
      <c r="AB139" s="9">
        <v>-154.75</v>
      </c>
      <c r="AC139" s="5">
        <f t="shared" si="44"/>
        <v>-27.855</v>
      </c>
      <c r="AD139" s="5">
        <f t="shared" si="47"/>
        <v>-38583.735000000001</v>
      </c>
      <c r="AE139" s="9">
        <f t="shared" si="50"/>
        <v>-77.375</v>
      </c>
      <c r="AF139" s="9">
        <f t="shared" si="45"/>
        <v>0</v>
      </c>
      <c r="AG139" s="9">
        <f t="shared" si="46"/>
        <v>-38661.11</v>
      </c>
    </row>
    <row r="140" spans="1:33" x14ac:dyDescent="0.45">
      <c r="A140" s="5">
        <f t="shared" si="48"/>
        <v>138</v>
      </c>
      <c r="B140" s="5" t="s">
        <v>28</v>
      </c>
      <c r="C140" s="5" t="s">
        <v>24</v>
      </c>
      <c r="D140" s="6">
        <v>45734</v>
      </c>
      <c r="E140" s="6">
        <v>45734</v>
      </c>
      <c r="F140" s="5" t="s">
        <v>25</v>
      </c>
      <c r="G140" s="5" t="s">
        <v>30</v>
      </c>
      <c r="H140" s="5" t="s">
        <v>31</v>
      </c>
      <c r="I140" s="5"/>
      <c r="J140" s="5"/>
      <c r="K140" s="6">
        <f t="shared" si="49"/>
        <v>45734</v>
      </c>
      <c r="L140" s="5">
        <v>0</v>
      </c>
      <c r="M140" s="5">
        <v>8.3825000000000003</v>
      </c>
      <c r="N140" s="5">
        <f t="shared" si="40"/>
        <v>0</v>
      </c>
      <c r="O140" s="5">
        <f t="shared" si="41"/>
        <v>8382.5</v>
      </c>
      <c r="P140" s="27">
        <v>4.02E-2</v>
      </c>
      <c r="Q140" s="20">
        <f t="shared" si="42"/>
        <v>0</v>
      </c>
      <c r="R140" s="5">
        <f t="shared" si="43"/>
        <v>8045.5235000000002</v>
      </c>
      <c r="S140" s="5"/>
      <c r="T140" s="5">
        <v>-35674.6</v>
      </c>
      <c r="U140" s="5">
        <v>-1949.77</v>
      </c>
      <c r="V140" s="9">
        <v>-4104.0600000000004</v>
      </c>
      <c r="W140" s="9">
        <v>-1180</v>
      </c>
      <c r="X140" s="9">
        <v>0</v>
      </c>
      <c r="Y140" s="9">
        <v>0</v>
      </c>
      <c r="Z140" s="9">
        <v>-6.81</v>
      </c>
      <c r="AA140" s="5"/>
      <c r="AB140" s="9">
        <v>-167.65</v>
      </c>
      <c r="AC140" s="5">
        <f t="shared" si="44"/>
        <v>-30.177</v>
      </c>
      <c r="AD140" s="5">
        <f t="shared" si="47"/>
        <v>-43113.066999999995</v>
      </c>
      <c r="AE140" s="9">
        <f t="shared" si="50"/>
        <v>-83.825000000000003</v>
      </c>
      <c r="AF140" s="9">
        <f t="shared" si="45"/>
        <v>0</v>
      </c>
      <c r="AG140" s="9">
        <f t="shared" si="46"/>
        <v>-43196.891999999993</v>
      </c>
    </row>
    <row r="141" spans="1:33" x14ac:dyDescent="0.45">
      <c r="A141" s="5">
        <f t="shared" si="48"/>
        <v>139</v>
      </c>
      <c r="B141" s="5" t="s">
        <v>28</v>
      </c>
      <c r="C141" s="5" t="s">
        <v>24</v>
      </c>
      <c r="D141" s="6">
        <v>45735</v>
      </c>
      <c r="E141" s="6">
        <v>45735</v>
      </c>
      <c r="F141" s="5" t="s">
        <v>25</v>
      </c>
      <c r="G141" s="5" t="s">
        <v>30</v>
      </c>
      <c r="H141" s="5" t="s">
        <v>31</v>
      </c>
      <c r="I141" s="5"/>
      <c r="J141" s="5"/>
      <c r="K141" s="6">
        <f t="shared" si="49"/>
        <v>45735</v>
      </c>
      <c r="L141" s="5">
        <v>0</v>
      </c>
      <c r="M141" s="5">
        <v>8.4949999999999992</v>
      </c>
      <c r="N141" s="5">
        <f t="shared" si="40"/>
        <v>0</v>
      </c>
      <c r="O141" s="5">
        <f t="shared" si="41"/>
        <v>8495</v>
      </c>
      <c r="P141" s="27">
        <v>4.02E-2</v>
      </c>
      <c r="Q141" s="20">
        <f t="shared" si="42"/>
        <v>0</v>
      </c>
      <c r="R141" s="5">
        <f t="shared" si="43"/>
        <v>8153.5010000000002</v>
      </c>
      <c r="S141" s="5"/>
      <c r="T141" s="5">
        <v>-33320.019999999997</v>
      </c>
      <c r="U141" s="5">
        <v>-1975.93</v>
      </c>
      <c r="V141" s="9">
        <v>-4159.1499999999996</v>
      </c>
      <c r="W141" s="9">
        <v>-1180</v>
      </c>
      <c r="X141" s="9">
        <v>0</v>
      </c>
      <c r="Y141" s="9">
        <v>0</v>
      </c>
      <c r="Z141" s="9">
        <v>-6.87</v>
      </c>
      <c r="AA141" s="5"/>
      <c r="AB141" s="9">
        <v>-169.9</v>
      </c>
      <c r="AC141" s="5">
        <f t="shared" si="44"/>
        <v>-30.582000000000001</v>
      </c>
      <c r="AD141" s="5">
        <f t="shared" si="47"/>
        <v>-40842.452000000005</v>
      </c>
      <c r="AE141" s="9">
        <f t="shared" si="50"/>
        <v>-84.949999999999989</v>
      </c>
      <c r="AF141" s="9">
        <f t="shared" si="45"/>
        <v>0</v>
      </c>
      <c r="AG141" s="9">
        <f t="shared" si="46"/>
        <v>-40927.402000000002</v>
      </c>
    </row>
    <row r="142" spans="1:33" x14ac:dyDescent="0.45">
      <c r="A142" s="5">
        <f t="shared" si="48"/>
        <v>140</v>
      </c>
      <c r="B142" s="5" t="s">
        <v>28</v>
      </c>
      <c r="C142" s="5" t="s">
        <v>24</v>
      </c>
      <c r="D142" s="6">
        <v>45736</v>
      </c>
      <c r="E142" s="6">
        <v>45736</v>
      </c>
      <c r="F142" s="5" t="s">
        <v>25</v>
      </c>
      <c r="G142" s="5" t="s">
        <v>30</v>
      </c>
      <c r="H142" s="5" t="s">
        <v>31</v>
      </c>
      <c r="I142" s="5"/>
      <c r="J142" s="5"/>
      <c r="K142" s="6">
        <f t="shared" si="49"/>
        <v>45736</v>
      </c>
      <c r="L142" s="5">
        <v>0</v>
      </c>
      <c r="M142" s="5">
        <v>8.8550000000000004</v>
      </c>
      <c r="N142" s="5">
        <f t="shared" si="40"/>
        <v>0</v>
      </c>
      <c r="O142" s="5">
        <f t="shared" si="41"/>
        <v>8855</v>
      </c>
      <c r="P142" s="27">
        <v>4.02E-2</v>
      </c>
      <c r="Q142" s="20">
        <f t="shared" si="42"/>
        <v>0</v>
      </c>
      <c r="R142" s="5">
        <f t="shared" si="43"/>
        <v>8499.0290000000005</v>
      </c>
      <c r="S142" s="5"/>
      <c r="T142" s="5">
        <v>-32887.050000000003</v>
      </c>
      <c r="U142" s="5">
        <v>-2059.6799999999998</v>
      </c>
      <c r="V142" s="9">
        <v>-4335.41</v>
      </c>
      <c r="W142" s="9">
        <v>-1180</v>
      </c>
      <c r="X142" s="9">
        <v>0</v>
      </c>
      <c r="Y142" s="9">
        <v>0</v>
      </c>
      <c r="Z142" s="9">
        <v>-6.82</v>
      </c>
      <c r="AA142" s="5"/>
      <c r="AB142" s="9">
        <v>-177.1</v>
      </c>
      <c r="AC142" s="5">
        <f t="shared" si="44"/>
        <v>-31.877999999999997</v>
      </c>
      <c r="AD142" s="5">
        <f t="shared" si="47"/>
        <v>-40677.937999999995</v>
      </c>
      <c r="AE142" s="9">
        <f t="shared" si="50"/>
        <v>-88.550000000000011</v>
      </c>
      <c r="AF142" s="9">
        <f t="shared" si="45"/>
        <v>0</v>
      </c>
      <c r="AG142" s="9">
        <f t="shared" si="46"/>
        <v>-40766.487999999998</v>
      </c>
    </row>
    <row r="143" spans="1:33" x14ac:dyDescent="0.45">
      <c r="A143" s="5">
        <f t="shared" si="48"/>
        <v>141</v>
      </c>
      <c r="B143" s="5" t="s">
        <v>28</v>
      </c>
      <c r="C143" s="5" t="s">
        <v>24</v>
      </c>
      <c r="D143" s="6">
        <v>45737</v>
      </c>
      <c r="E143" s="6">
        <v>45737</v>
      </c>
      <c r="F143" s="5" t="s">
        <v>25</v>
      </c>
      <c r="G143" s="5" t="s">
        <v>30</v>
      </c>
      <c r="H143" s="5" t="s">
        <v>31</v>
      </c>
      <c r="I143" s="5"/>
      <c r="J143" s="5"/>
      <c r="K143" s="6">
        <f t="shared" si="49"/>
        <v>45737</v>
      </c>
      <c r="L143" s="5">
        <v>0</v>
      </c>
      <c r="M143" s="5">
        <v>14.13</v>
      </c>
      <c r="N143" s="5">
        <f t="shared" si="40"/>
        <v>0</v>
      </c>
      <c r="O143" s="5">
        <f t="shared" si="41"/>
        <v>14130</v>
      </c>
      <c r="P143" s="27">
        <v>4.02E-2</v>
      </c>
      <c r="Q143" s="20">
        <f t="shared" si="42"/>
        <v>0</v>
      </c>
      <c r="R143" s="5">
        <f t="shared" si="43"/>
        <v>13561.974</v>
      </c>
      <c r="S143" s="5"/>
      <c r="T143" s="5">
        <v>-53778.07</v>
      </c>
      <c r="U143" s="5">
        <v>-3286.64</v>
      </c>
      <c r="V143" s="9">
        <v>-6918.06</v>
      </c>
      <c r="W143" s="9">
        <v>-1180</v>
      </c>
      <c r="X143" s="9">
        <v>0</v>
      </c>
      <c r="Y143" s="9">
        <v>0</v>
      </c>
      <c r="Z143" s="9">
        <v>-7.08</v>
      </c>
      <c r="AA143" s="5"/>
      <c r="AB143" s="9">
        <v>-282.60000000000002</v>
      </c>
      <c r="AC143" s="5">
        <f t="shared" si="44"/>
        <v>-50.868000000000002</v>
      </c>
      <c r="AD143" s="5">
        <f t="shared" si="47"/>
        <v>-65503.317999999999</v>
      </c>
      <c r="AE143" s="9">
        <f t="shared" si="50"/>
        <v>-141.30000000000001</v>
      </c>
      <c r="AF143" s="9">
        <f t="shared" si="45"/>
        <v>0</v>
      </c>
      <c r="AG143" s="9">
        <f t="shared" si="46"/>
        <v>-65644.618000000002</v>
      </c>
    </row>
    <row r="144" spans="1:33" x14ac:dyDescent="0.45">
      <c r="A144" s="5">
        <f t="shared" si="48"/>
        <v>142</v>
      </c>
      <c r="B144" s="5" t="s">
        <v>28</v>
      </c>
      <c r="C144" s="5" t="s">
        <v>24</v>
      </c>
      <c r="D144" s="6">
        <v>45738</v>
      </c>
      <c r="E144" s="6">
        <v>45738</v>
      </c>
      <c r="F144" s="5" t="s">
        <v>25</v>
      </c>
      <c r="G144" s="5" t="s">
        <v>30</v>
      </c>
      <c r="H144" s="5" t="s">
        <v>31</v>
      </c>
      <c r="I144" s="5"/>
      <c r="J144" s="5"/>
      <c r="K144" s="6">
        <f t="shared" si="49"/>
        <v>45738</v>
      </c>
      <c r="L144" s="5">
        <v>0</v>
      </c>
      <c r="M144" s="5">
        <v>10.234999999999999</v>
      </c>
      <c r="N144" s="5">
        <f t="shared" si="40"/>
        <v>0</v>
      </c>
      <c r="O144" s="5">
        <f t="shared" si="41"/>
        <v>10235</v>
      </c>
      <c r="P144" s="27">
        <v>4.02E-2</v>
      </c>
      <c r="Q144" s="20">
        <f t="shared" si="42"/>
        <v>0</v>
      </c>
      <c r="R144" s="5">
        <f t="shared" si="43"/>
        <v>9823.5529999999999</v>
      </c>
      <c r="S144" s="5"/>
      <c r="T144" s="5">
        <v>-31729.93</v>
      </c>
      <c r="U144" s="5">
        <v>-2380.66</v>
      </c>
      <c r="V144" s="9">
        <v>-5011.0600000000004</v>
      </c>
      <c r="W144" s="9">
        <v>-1180</v>
      </c>
      <c r="X144" s="9">
        <v>0</v>
      </c>
      <c r="Y144" s="9">
        <v>0</v>
      </c>
      <c r="Z144" s="9">
        <v>-6.95</v>
      </c>
      <c r="AA144" s="5"/>
      <c r="AB144" s="9">
        <v>-204.7</v>
      </c>
      <c r="AC144" s="5">
        <f t="shared" si="44"/>
        <v>-36.845999999999997</v>
      </c>
      <c r="AD144" s="5">
        <f t="shared" si="47"/>
        <v>-40550.145999999986</v>
      </c>
      <c r="AE144" s="9">
        <f t="shared" si="50"/>
        <v>-102.35</v>
      </c>
      <c r="AF144" s="9">
        <f t="shared" si="45"/>
        <v>0</v>
      </c>
      <c r="AG144" s="9">
        <f t="shared" si="46"/>
        <v>-40652.495999999985</v>
      </c>
    </row>
    <row r="145" spans="1:33" x14ac:dyDescent="0.45">
      <c r="A145" s="5">
        <f t="shared" si="48"/>
        <v>143</v>
      </c>
      <c r="B145" s="5" t="s">
        <v>28</v>
      </c>
      <c r="C145" s="5" t="s">
        <v>24</v>
      </c>
      <c r="D145" s="6">
        <v>45739</v>
      </c>
      <c r="E145" s="6">
        <v>45739</v>
      </c>
      <c r="F145" s="5" t="s">
        <v>25</v>
      </c>
      <c r="G145" s="5" t="s">
        <v>30</v>
      </c>
      <c r="H145" s="5" t="s">
        <v>31</v>
      </c>
      <c r="I145" s="5"/>
      <c r="J145" s="5"/>
      <c r="K145" s="6">
        <f t="shared" si="49"/>
        <v>45739</v>
      </c>
      <c r="L145" s="5">
        <v>0</v>
      </c>
      <c r="M145" s="5">
        <v>11.875</v>
      </c>
      <c r="N145" s="5">
        <f t="shared" si="40"/>
        <v>0</v>
      </c>
      <c r="O145" s="5">
        <f t="shared" si="41"/>
        <v>11875</v>
      </c>
      <c r="P145" s="27">
        <v>4.02E-2</v>
      </c>
      <c r="Q145" s="20">
        <f t="shared" si="42"/>
        <v>0</v>
      </c>
      <c r="R145" s="5">
        <f t="shared" si="43"/>
        <v>11397.625</v>
      </c>
      <c r="S145" s="5"/>
      <c r="T145" s="5">
        <v>-34808.06</v>
      </c>
      <c r="U145" s="5">
        <v>-2762.13</v>
      </c>
      <c r="V145" s="9">
        <v>-5814</v>
      </c>
      <c r="W145" s="9">
        <v>-1180</v>
      </c>
      <c r="X145" s="9">
        <v>0</v>
      </c>
      <c r="Y145" s="9">
        <v>0</v>
      </c>
      <c r="Z145" s="9">
        <v>-7.39</v>
      </c>
      <c r="AA145" s="5"/>
      <c r="AB145" s="9">
        <v>-237.5</v>
      </c>
      <c r="AC145" s="5">
        <f t="shared" si="44"/>
        <v>-42.75</v>
      </c>
      <c r="AD145" s="5">
        <f t="shared" si="47"/>
        <v>-44851.829999999994</v>
      </c>
      <c r="AE145" s="9">
        <f t="shared" si="50"/>
        <v>-118.75</v>
      </c>
      <c r="AF145" s="9">
        <f t="shared" si="45"/>
        <v>0</v>
      </c>
      <c r="AG145" s="9">
        <f t="shared" si="46"/>
        <v>-44970.579999999994</v>
      </c>
    </row>
    <row r="146" spans="1:33" x14ac:dyDescent="0.45">
      <c r="A146" s="5">
        <f t="shared" si="48"/>
        <v>144</v>
      </c>
      <c r="B146" s="5" t="s">
        <v>28</v>
      </c>
      <c r="C146" s="5" t="s">
        <v>24</v>
      </c>
      <c r="D146" s="6">
        <v>45740</v>
      </c>
      <c r="E146" s="6">
        <v>45740</v>
      </c>
      <c r="F146" s="5" t="s">
        <v>25</v>
      </c>
      <c r="G146" s="5" t="s">
        <v>30</v>
      </c>
      <c r="H146" s="5" t="s">
        <v>31</v>
      </c>
      <c r="I146" s="5"/>
      <c r="J146" s="5"/>
      <c r="K146" s="6">
        <f t="shared" si="49"/>
        <v>45740</v>
      </c>
      <c r="L146" s="5">
        <v>0</v>
      </c>
      <c r="M146" s="5">
        <v>9.1174999999999997</v>
      </c>
      <c r="N146" s="5">
        <f t="shared" si="40"/>
        <v>0</v>
      </c>
      <c r="O146" s="5">
        <f t="shared" si="41"/>
        <v>9117.5</v>
      </c>
      <c r="P146" s="27">
        <v>3.6299999999999999E-2</v>
      </c>
      <c r="Q146" s="20">
        <f t="shared" si="42"/>
        <v>0</v>
      </c>
      <c r="R146" s="5">
        <f t="shared" si="43"/>
        <v>8786.5347500000007</v>
      </c>
      <c r="S146" s="5"/>
      <c r="T146" s="5">
        <v>-33810.720000000001</v>
      </c>
      <c r="U146" s="5">
        <v>-2120.7399999999998</v>
      </c>
      <c r="V146" s="9">
        <v>-4463.93</v>
      </c>
      <c r="W146" s="9">
        <v>-1180</v>
      </c>
      <c r="X146" s="9">
        <v>0</v>
      </c>
      <c r="Y146" s="9">
        <v>0</v>
      </c>
      <c r="Z146" s="9">
        <v>-7.28</v>
      </c>
      <c r="AA146" s="5"/>
      <c r="AB146" s="9">
        <v>-182.35</v>
      </c>
      <c r="AC146" s="5">
        <f t="shared" si="44"/>
        <v>-32.823</v>
      </c>
      <c r="AD146" s="5">
        <f t="shared" si="47"/>
        <v>-41797.842999999993</v>
      </c>
      <c r="AE146" s="9">
        <f t="shared" si="50"/>
        <v>-91.174999999999997</v>
      </c>
      <c r="AF146" s="9">
        <f t="shared" si="45"/>
        <v>0</v>
      </c>
      <c r="AG146" s="9">
        <f t="shared" si="46"/>
        <v>-41889.017999999996</v>
      </c>
    </row>
    <row r="147" spans="1:33" x14ac:dyDescent="0.45">
      <c r="A147" s="5">
        <f t="shared" si="48"/>
        <v>145</v>
      </c>
      <c r="B147" s="5" t="s">
        <v>28</v>
      </c>
      <c r="C147" s="5" t="s">
        <v>24</v>
      </c>
      <c r="D147" s="6">
        <v>45741</v>
      </c>
      <c r="E147" s="6">
        <v>45741</v>
      </c>
      <c r="F147" s="5" t="s">
        <v>25</v>
      </c>
      <c r="G147" s="5" t="s">
        <v>30</v>
      </c>
      <c r="H147" s="5" t="s">
        <v>31</v>
      </c>
      <c r="I147" s="5"/>
      <c r="J147" s="5"/>
      <c r="K147" s="6">
        <f t="shared" si="49"/>
        <v>45741</v>
      </c>
      <c r="L147" s="5">
        <v>0</v>
      </c>
      <c r="M147" s="5">
        <v>11.805</v>
      </c>
      <c r="N147" s="5">
        <f t="shared" si="40"/>
        <v>0</v>
      </c>
      <c r="O147" s="5">
        <f t="shared" si="41"/>
        <v>11805</v>
      </c>
      <c r="P147" s="27">
        <v>3.6299999999999999E-2</v>
      </c>
      <c r="Q147" s="20">
        <f t="shared" si="42"/>
        <v>0</v>
      </c>
      <c r="R147" s="5">
        <f t="shared" si="43"/>
        <v>11376.478499999999</v>
      </c>
      <c r="S147" s="5"/>
      <c r="T147" s="5">
        <v>-50709.67</v>
      </c>
      <c r="U147" s="5">
        <v>-2745.84</v>
      </c>
      <c r="V147" s="9">
        <v>-5779.72</v>
      </c>
      <c r="W147" s="9">
        <v>-1180</v>
      </c>
      <c r="X147" s="9">
        <v>0</v>
      </c>
      <c r="Y147" s="9">
        <v>0</v>
      </c>
      <c r="Z147" s="9">
        <v>-7.67</v>
      </c>
      <c r="AA147" s="5"/>
      <c r="AB147" s="9">
        <v>-236.1</v>
      </c>
      <c r="AC147" s="5">
        <f t="shared" si="44"/>
        <v>-42.497999999999998</v>
      </c>
      <c r="AD147" s="5">
        <f t="shared" si="47"/>
        <v>-60701.497999999992</v>
      </c>
      <c r="AE147" s="9">
        <f t="shared" si="50"/>
        <v>-118.05</v>
      </c>
      <c r="AF147" s="9">
        <f t="shared" si="45"/>
        <v>0</v>
      </c>
      <c r="AG147" s="9">
        <f t="shared" si="46"/>
        <v>-60819.547999999995</v>
      </c>
    </row>
    <row r="148" spans="1:33" x14ac:dyDescent="0.45">
      <c r="A148" s="5">
        <f t="shared" si="48"/>
        <v>146</v>
      </c>
      <c r="B148" s="5" t="s">
        <v>28</v>
      </c>
      <c r="C148" s="5" t="s">
        <v>24</v>
      </c>
      <c r="D148" s="6">
        <v>45742</v>
      </c>
      <c r="E148" s="6">
        <v>45742</v>
      </c>
      <c r="F148" s="5" t="s">
        <v>25</v>
      </c>
      <c r="G148" s="5" t="s">
        <v>30</v>
      </c>
      <c r="H148" s="5" t="s">
        <v>31</v>
      </c>
      <c r="I148" s="5"/>
      <c r="J148" s="5"/>
      <c r="K148" s="6">
        <f t="shared" si="49"/>
        <v>45742</v>
      </c>
      <c r="L148" s="5">
        <v>0</v>
      </c>
      <c r="M148" s="5">
        <v>13.8925</v>
      </c>
      <c r="N148" s="5">
        <f t="shared" si="40"/>
        <v>0</v>
      </c>
      <c r="O148" s="5">
        <f t="shared" si="41"/>
        <v>13892.5</v>
      </c>
      <c r="P148" s="27">
        <v>3.6299999999999999E-2</v>
      </c>
      <c r="Q148" s="20">
        <f t="shared" si="42"/>
        <v>0</v>
      </c>
      <c r="R148" s="5">
        <f t="shared" si="43"/>
        <v>13388.20225</v>
      </c>
      <c r="S148" s="5"/>
      <c r="T148" s="5">
        <v>-62219.43</v>
      </c>
      <c r="U148" s="5">
        <v>-3231.4</v>
      </c>
      <c r="V148" s="9">
        <v>-6801.77</v>
      </c>
      <c r="W148" s="9">
        <v>-1180</v>
      </c>
      <c r="X148" s="9">
        <v>0</v>
      </c>
      <c r="Y148" s="9">
        <v>0</v>
      </c>
      <c r="Z148" s="9">
        <v>-7.35</v>
      </c>
      <c r="AA148" s="5"/>
      <c r="AB148" s="9">
        <v>-277.85000000000002</v>
      </c>
      <c r="AC148" s="5">
        <f t="shared" si="44"/>
        <v>-50.013000000000005</v>
      </c>
      <c r="AD148" s="5">
        <f t="shared" si="47"/>
        <v>-73767.813000000024</v>
      </c>
      <c r="AE148" s="9">
        <f t="shared" si="50"/>
        <v>-138.92500000000001</v>
      </c>
      <c r="AF148" s="9">
        <f t="shared" si="45"/>
        <v>0</v>
      </c>
      <c r="AG148" s="9">
        <f t="shared" si="46"/>
        <v>-73906.738000000027</v>
      </c>
    </row>
    <row r="149" spans="1:33" x14ac:dyDescent="0.45">
      <c r="A149" s="5">
        <f t="shared" si="48"/>
        <v>147</v>
      </c>
      <c r="B149" s="5" t="s">
        <v>28</v>
      </c>
      <c r="C149" s="5" t="s">
        <v>24</v>
      </c>
      <c r="D149" s="6">
        <v>45743</v>
      </c>
      <c r="E149" s="6">
        <v>45743</v>
      </c>
      <c r="F149" s="5" t="s">
        <v>25</v>
      </c>
      <c r="G149" s="5" t="s">
        <v>30</v>
      </c>
      <c r="H149" s="5" t="s">
        <v>31</v>
      </c>
      <c r="I149" s="5"/>
      <c r="J149" s="5"/>
      <c r="K149" s="6">
        <f t="shared" si="49"/>
        <v>45743</v>
      </c>
      <c r="L149" s="5">
        <v>0</v>
      </c>
      <c r="M149" s="5">
        <v>13.9375</v>
      </c>
      <c r="N149" s="5">
        <f t="shared" si="40"/>
        <v>0</v>
      </c>
      <c r="O149" s="5">
        <f t="shared" si="41"/>
        <v>13937.5</v>
      </c>
      <c r="P149" s="27">
        <v>3.6299999999999999E-2</v>
      </c>
      <c r="Q149" s="20">
        <f t="shared" si="42"/>
        <v>0</v>
      </c>
      <c r="R149" s="5">
        <f t="shared" si="43"/>
        <v>13431.56875</v>
      </c>
      <c r="S149" s="5"/>
      <c r="T149" s="5">
        <v>-70858.3</v>
      </c>
      <c r="U149" s="5">
        <v>-3241.88</v>
      </c>
      <c r="V149" s="9">
        <v>-6599.71</v>
      </c>
      <c r="W149" s="9">
        <v>-1180</v>
      </c>
      <c r="X149" s="9">
        <v>0</v>
      </c>
      <c r="Y149" s="9">
        <v>0</v>
      </c>
      <c r="Z149" s="9">
        <v>-8.39</v>
      </c>
      <c r="AA149" s="5"/>
      <c r="AB149" s="9">
        <v>-278.75</v>
      </c>
      <c r="AC149" s="5">
        <f t="shared" si="44"/>
        <v>-50.174999999999997</v>
      </c>
      <c r="AD149" s="5">
        <f t="shared" si="47"/>
        <v>-82217.205000000016</v>
      </c>
      <c r="AE149" s="9">
        <f t="shared" si="50"/>
        <v>-139.375</v>
      </c>
      <c r="AF149" s="9">
        <f t="shared" si="45"/>
        <v>0</v>
      </c>
      <c r="AG149" s="9">
        <f t="shared" si="46"/>
        <v>-82356.580000000016</v>
      </c>
    </row>
    <row r="150" spans="1:33" x14ac:dyDescent="0.45">
      <c r="A150" s="5">
        <f t="shared" si="48"/>
        <v>148</v>
      </c>
      <c r="B150" s="5" t="s">
        <v>28</v>
      </c>
      <c r="C150" s="5" t="s">
        <v>24</v>
      </c>
      <c r="D150" s="6">
        <v>45744</v>
      </c>
      <c r="E150" s="6">
        <v>45744</v>
      </c>
      <c r="F150" s="5" t="s">
        <v>25</v>
      </c>
      <c r="G150" s="5" t="s">
        <v>30</v>
      </c>
      <c r="H150" s="5" t="s">
        <v>31</v>
      </c>
      <c r="I150" s="5"/>
      <c r="J150" s="5"/>
      <c r="K150" s="6">
        <f t="shared" si="49"/>
        <v>45744</v>
      </c>
      <c r="L150" s="5">
        <v>0</v>
      </c>
      <c r="M150" s="5">
        <v>15.192500000000001</v>
      </c>
      <c r="N150" s="5">
        <f t="shared" si="40"/>
        <v>0</v>
      </c>
      <c r="O150" s="5">
        <f t="shared" si="41"/>
        <v>15192.5</v>
      </c>
      <c r="P150" s="27">
        <v>3.6299999999999999E-2</v>
      </c>
      <c r="Q150" s="20">
        <f t="shared" si="42"/>
        <v>0</v>
      </c>
      <c r="R150" s="5">
        <f t="shared" si="43"/>
        <v>14641.01225</v>
      </c>
      <c r="S150" s="5"/>
      <c r="T150" s="5">
        <v>-66288.710000000006</v>
      </c>
      <c r="U150" s="5">
        <v>-3533.8</v>
      </c>
      <c r="V150" s="9">
        <v>-7193.94</v>
      </c>
      <c r="W150" s="9">
        <v>-1180</v>
      </c>
      <c r="X150" s="9">
        <v>0</v>
      </c>
      <c r="Y150" s="9">
        <v>0</v>
      </c>
      <c r="Z150" s="9">
        <v>-7.17</v>
      </c>
      <c r="AA150" s="5"/>
      <c r="AB150" s="9">
        <v>-303.85000000000002</v>
      </c>
      <c r="AC150" s="5">
        <f t="shared" si="44"/>
        <v>-54.693000000000005</v>
      </c>
      <c r="AD150" s="5">
        <f t="shared" si="47"/>
        <v>-78562.163000000015</v>
      </c>
      <c r="AE150" s="9">
        <f t="shared" si="50"/>
        <v>-151.92500000000001</v>
      </c>
      <c r="AF150" s="9">
        <f t="shared" si="45"/>
        <v>0</v>
      </c>
      <c r="AG150" s="9">
        <f t="shared" si="46"/>
        <v>-78714.088000000018</v>
      </c>
    </row>
    <row r="151" spans="1:33" x14ac:dyDescent="0.45">
      <c r="A151" s="5">
        <f t="shared" si="48"/>
        <v>149</v>
      </c>
      <c r="B151" s="5" t="s">
        <v>28</v>
      </c>
      <c r="C151" s="5" t="s">
        <v>24</v>
      </c>
      <c r="D151" s="6">
        <v>45745</v>
      </c>
      <c r="E151" s="6">
        <v>45745</v>
      </c>
      <c r="F151" s="5" t="s">
        <v>25</v>
      </c>
      <c r="G151" s="5" t="s">
        <v>30</v>
      </c>
      <c r="H151" s="5" t="s">
        <v>31</v>
      </c>
      <c r="I151" s="5"/>
      <c r="J151" s="5"/>
      <c r="K151" s="6">
        <f t="shared" si="49"/>
        <v>45745</v>
      </c>
      <c r="L151" s="5">
        <v>0</v>
      </c>
      <c r="M151" s="5">
        <v>9.8424999999999994</v>
      </c>
      <c r="N151" s="5">
        <f t="shared" si="40"/>
        <v>0</v>
      </c>
      <c r="O151" s="5">
        <f t="shared" si="41"/>
        <v>9842.5</v>
      </c>
      <c r="P151" s="27">
        <v>3.6299999999999999E-2</v>
      </c>
      <c r="Q151" s="20">
        <f t="shared" si="42"/>
        <v>0</v>
      </c>
      <c r="R151" s="5">
        <f t="shared" si="43"/>
        <v>9485.2172499999997</v>
      </c>
      <c r="S151" s="5"/>
      <c r="T151" s="5">
        <v>-34579.94</v>
      </c>
      <c r="U151" s="5">
        <v>-2289.37</v>
      </c>
      <c r="V151" s="9">
        <v>-4660.5</v>
      </c>
      <c r="W151" s="9">
        <v>-1180</v>
      </c>
      <c r="X151" s="9">
        <v>0</v>
      </c>
      <c r="Y151" s="9">
        <v>0</v>
      </c>
      <c r="Z151" s="9">
        <v>-7.25</v>
      </c>
      <c r="AA151" s="5"/>
      <c r="AB151" s="9">
        <v>-196.85</v>
      </c>
      <c r="AC151" s="5">
        <f t="shared" si="44"/>
        <v>-35.433</v>
      </c>
      <c r="AD151" s="5">
        <f t="shared" si="47"/>
        <v>-42949.343000000001</v>
      </c>
      <c r="AE151" s="9">
        <f t="shared" si="50"/>
        <v>-98.424999999999997</v>
      </c>
      <c r="AF151" s="9">
        <f t="shared" si="45"/>
        <v>0</v>
      </c>
      <c r="AG151" s="9">
        <f t="shared" si="46"/>
        <v>-43047.768000000004</v>
      </c>
    </row>
    <row r="152" spans="1:33" x14ac:dyDescent="0.45">
      <c r="A152" s="5">
        <f t="shared" si="48"/>
        <v>150</v>
      </c>
      <c r="B152" s="5" t="s">
        <v>28</v>
      </c>
      <c r="C152" s="5" t="s">
        <v>24</v>
      </c>
      <c r="D152" s="6">
        <v>45746</v>
      </c>
      <c r="E152" s="6">
        <v>45746</v>
      </c>
      <c r="F152" s="5" t="s">
        <v>25</v>
      </c>
      <c r="G152" s="5" t="s">
        <v>30</v>
      </c>
      <c r="H152" s="5" t="s">
        <v>31</v>
      </c>
      <c r="I152" s="5"/>
      <c r="J152" s="5"/>
      <c r="K152" s="6">
        <f t="shared" si="49"/>
        <v>45746</v>
      </c>
      <c r="L152" s="5">
        <v>0</v>
      </c>
      <c r="M152" s="5">
        <v>8.25</v>
      </c>
      <c r="N152" s="5">
        <f t="shared" si="40"/>
        <v>0</v>
      </c>
      <c r="O152" s="5">
        <f t="shared" si="41"/>
        <v>8250</v>
      </c>
      <c r="P152" s="27">
        <v>3.6299999999999999E-2</v>
      </c>
      <c r="Q152" s="20">
        <f t="shared" si="42"/>
        <v>0</v>
      </c>
      <c r="R152" s="5">
        <f t="shared" si="43"/>
        <v>7950.5249999999996</v>
      </c>
      <c r="S152" s="5"/>
      <c r="T152" s="5">
        <v>-22045.8</v>
      </c>
      <c r="U152" s="5">
        <v>-1918.98</v>
      </c>
      <c r="V152" s="9">
        <v>-3906.53</v>
      </c>
      <c r="W152" s="9">
        <v>-1180</v>
      </c>
      <c r="X152" s="9">
        <v>0</v>
      </c>
      <c r="Y152" s="9">
        <v>0</v>
      </c>
      <c r="Z152" s="9">
        <v>-7.25</v>
      </c>
      <c r="AA152" s="5"/>
      <c r="AB152" s="9">
        <v>-165</v>
      </c>
      <c r="AC152" s="5">
        <f t="shared" si="44"/>
        <v>-29.7</v>
      </c>
      <c r="AD152" s="5">
        <f t="shared" si="47"/>
        <v>-29253.26</v>
      </c>
      <c r="AE152" s="9">
        <f t="shared" si="50"/>
        <v>-82.5</v>
      </c>
      <c r="AF152" s="9">
        <f t="shared" si="45"/>
        <v>0</v>
      </c>
      <c r="AG152" s="9">
        <f t="shared" si="46"/>
        <v>-29335.759999999998</v>
      </c>
    </row>
    <row r="153" spans="1:33" x14ac:dyDescent="0.45">
      <c r="A153" s="5">
        <f t="shared" si="48"/>
        <v>151</v>
      </c>
      <c r="B153" s="5" t="s">
        <v>28</v>
      </c>
      <c r="C153" s="5" t="s">
        <v>24</v>
      </c>
      <c r="D153" s="6">
        <v>45747</v>
      </c>
      <c r="E153" s="6">
        <v>45747</v>
      </c>
      <c r="F153" s="5" t="s">
        <v>25</v>
      </c>
      <c r="G153" s="5" t="s">
        <v>30</v>
      </c>
      <c r="H153" s="5" t="s">
        <v>31</v>
      </c>
      <c r="I153" s="5"/>
      <c r="J153" s="5"/>
      <c r="K153" s="6">
        <f t="shared" si="49"/>
        <v>45747</v>
      </c>
      <c r="L153" s="5">
        <v>0</v>
      </c>
      <c r="M153" s="5">
        <v>9.2974999999999994</v>
      </c>
      <c r="N153" s="5">
        <f t="shared" si="40"/>
        <v>0</v>
      </c>
      <c r="O153" s="5">
        <f t="shared" si="41"/>
        <v>9297.5</v>
      </c>
      <c r="P153" s="27">
        <v>3.8100000000000002E-2</v>
      </c>
      <c r="Q153" s="20">
        <f t="shared" si="42"/>
        <v>0</v>
      </c>
      <c r="R153" s="5">
        <f t="shared" si="43"/>
        <v>8943.2652500000004</v>
      </c>
      <c r="S153" s="5"/>
      <c r="T153" s="5">
        <v>-33197.5</v>
      </c>
      <c r="U153" s="5">
        <v>-2162.6</v>
      </c>
      <c r="V153" s="9">
        <v>-4402.6099999999997</v>
      </c>
      <c r="W153" s="9">
        <v>-1180</v>
      </c>
      <c r="X153" s="9">
        <v>0</v>
      </c>
      <c r="Y153" s="9">
        <v>0</v>
      </c>
      <c r="Z153" s="9">
        <v>-7.35</v>
      </c>
      <c r="AA153" s="5"/>
      <c r="AB153" s="9">
        <v>-185.95</v>
      </c>
      <c r="AC153" s="5">
        <f t="shared" si="44"/>
        <v>-33.470999999999997</v>
      </c>
      <c r="AD153" s="5">
        <f t="shared" si="47"/>
        <v>-41169.480999999992</v>
      </c>
      <c r="AE153" s="9">
        <f t="shared" si="50"/>
        <v>-92.974999999999994</v>
      </c>
      <c r="AF153" s="9">
        <f t="shared" si="45"/>
        <v>0</v>
      </c>
      <c r="AG153" s="9">
        <f t="shared" si="46"/>
        <v>-41262.455999999991</v>
      </c>
    </row>
    <row r="154" spans="1:33" s="10" customFormat="1" x14ac:dyDescent="0.45">
      <c r="A154" s="5">
        <f t="shared" si="48"/>
        <v>152</v>
      </c>
      <c r="B154" s="11" t="s">
        <v>39</v>
      </c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5"/>
      <c r="P154" s="15"/>
      <c r="Q154" s="20"/>
      <c r="R154" s="5"/>
      <c r="S154" s="11"/>
      <c r="T154" s="11"/>
      <c r="U154" s="11"/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11"/>
      <c r="AB154" s="9">
        <v>0</v>
      </c>
      <c r="AC154" s="11"/>
      <c r="AD154" s="11"/>
      <c r="AE154" s="12"/>
      <c r="AF154" s="12"/>
      <c r="AG154" s="12">
        <v>-11800</v>
      </c>
    </row>
    <row r="155" spans="1:33" s="10" customFormat="1" x14ac:dyDescent="0.45">
      <c r="A155" s="5">
        <f t="shared" si="48"/>
        <v>153</v>
      </c>
      <c r="B155" s="11" t="s">
        <v>40</v>
      </c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5"/>
      <c r="P155" s="15"/>
      <c r="Q155" s="20"/>
      <c r="R155" s="5"/>
      <c r="S155" s="11"/>
      <c r="T155" s="11"/>
      <c r="U155" s="11"/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11"/>
      <c r="AB155" s="9">
        <v>0</v>
      </c>
      <c r="AC155" s="11"/>
      <c r="AD155" s="11"/>
      <c r="AE155" s="12"/>
      <c r="AF155" s="12"/>
      <c r="AG155" s="12">
        <v>-5900</v>
      </c>
    </row>
    <row r="156" spans="1:33" s="10" customFormat="1" x14ac:dyDescent="0.45">
      <c r="A156" s="5">
        <f t="shared" si="48"/>
        <v>154</v>
      </c>
      <c r="B156" s="11" t="s">
        <v>41</v>
      </c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5"/>
      <c r="P156" s="15"/>
      <c r="Q156" s="20"/>
      <c r="R156" s="5"/>
      <c r="S156" s="11"/>
      <c r="T156" s="11"/>
      <c r="U156" s="11"/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11"/>
      <c r="AB156" s="9">
        <v>0</v>
      </c>
      <c r="AC156" s="11"/>
      <c r="AD156" s="11"/>
      <c r="AE156" s="12"/>
      <c r="AF156" s="12"/>
      <c r="AG156" s="12">
        <v>-5900</v>
      </c>
    </row>
    <row r="157" spans="1:33" s="10" customFormat="1" x14ac:dyDescent="0.45">
      <c r="A157" s="5">
        <f t="shared" si="48"/>
        <v>155</v>
      </c>
      <c r="B157" s="11" t="s">
        <v>42</v>
      </c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5"/>
      <c r="P157" s="15"/>
      <c r="Q157" s="20"/>
      <c r="R157" s="5"/>
      <c r="S157" s="11"/>
      <c r="T157" s="11"/>
      <c r="U157" s="11"/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11"/>
      <c r="AB157" s="9">
        <v>0</v>
      </c>
      <c r="AC157" s="11"/>
      <c r="AD157" s="11"/>
      <c r="AE157" s="12"/>
      <c r="AF157" s="12"/>
      <c r="AG157" s="12">
        <v>-5900</v>
      </c>
    </row>
    <row r="158" spans="1:33" s="10" customFormat="1" x14ac:dyDescent="0.45">
      <c r="A158" s="5">
        <f t="shared" si="48"/>
        <v>156</v>
      </c>
      <c r="B158" s="11" t="s">
        <v>43</v>
      </c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5"/>
      <c r="P158" s="15"/>
      <c r="Q158" s="20"/>
      <c r="R158" s="5"/>
      <c r="S158" s="11"/>
      <c r="T158" s="11"/>
      <c r="U158" s="11"/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11"/>
      <c r="AB158" s="9">
        <v>0</v>
      </c>
      <c r="AC158" s="11"/>
      <c r="AD158" s="11"/>
      <c r="AE158" s="12"/>
      <c r="AF158" s="12"/>
      <c r="AG158" s="12">
        <v>-5900</v>
      </c>
    </row>
    <row r="159" spans="1:33" s="10" customFormat="1" x14ac:dyDescent="0.45">
      <c r="A159" s="5">
        <f t="shared" si="48"/>
        <v>157</v>
      </c>
      <c r="B159" s="11" t="s">
        <v>44</v>
      </c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5"/>
      <c r="P159" s="15"/>
      <c r="Q159" s="20"/>
      <c r="R159" s="5"/>
      <c r="S159" s="11"/>
      <c r="T159" s="11"/>
      <c r="U159" s="11"/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11"/>
      <c r="AB159" s="9">
        <v>0</v>
      </c>
      <c r="AC159" s="11"/>
      <c r="AD159" s="11"/>
      <c r="AE159" s="12"/>
      <c r="AF159" s="12"/>
      <c r="AG159" s="12">
        <v>-5900</v>
      </c>
    </row>
    <row r="160" spans="1:33" s="10" customFormat="1" x14ac:dyDescent="0.45">
      <c r="A160" s="5">
        <f t="shared" si="48"/>
        <v>158</v>
      </c>
      <c r="B160" s="11" t="s">
        <v>45</v>
      </c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5"/>
      <c r="P160" s="15"/>
      <c r="Q160" s="20"/>
      <c r="R160" s="5"/>
      <c r="S160" s="11"/>
      <c r="T160" s="11"/>
      <c r="U160" s="11"/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11"/>
      <c r="AB160" s="9">
        <v>0</v>
      </c>
      <c r="AC160" s="11"/>
      <c r="AD160" s="11"/>
      <c r="AE160" s="12"/>
      <c r="AF160" s="12"/>
      <c r="AG160" s="12">
        <v>-5900</v>
      </c>
    </row>
    <row r="161" spans="1:33" s="10" customFormat="1" x14ac:dyDescent="0.45">
      <c r="A161" s="5">
        <f t="shared" si="48"/>
        <v>159</v>
      </c>
      <c r="B161" s="11" t="s">
        <v>46</v>
      </c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5"/>
      <c r="P161" s="15"/>
      <c r="Q161" s="20"/>
      <c r="R161" s="5"/>
      <c r="S161" s="11"/>
      <c r="T161" s="11"/>
      <c r="U161" s="11"/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11"/>
      <c r="AB161" s="9">
        <v>0</v>
      </c>
      <c r="AC161" s="11"/>
      <c r="AD161" s="11"/>
      <c r="AE161" s="12"/>
      <c r="AF161" s="12"/>
      <c r="AG161" s="12">
        <v>-5900</v>
      </c>
    </row>
    <row r="162" spans="1:33" s="10" customFormat="1" x14ac:dyDescent="0.45">
      <c r="A162" s="5">
        <f t="shared" si="48"/>
        <v>160</v>
      </c>
      <c r="B162" s="11" t="s">
        <v>47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5"/>
      <c r="P162" s="15"/>
      <c r="Q162" s="20"/>
      <c r="R162" s="5"/>
      <c r="S162" s="11"/>
      <c r="T162" s="11"/>
      <c r="U162" s="11"/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11"/>
      <c r="AB162" s="9">
        <v>0</v>
      </c>
      <c r="AC162" s="11"/>
      <c r="AD162" s="11"/>
      <c r="AE162" s="12"/>
      <c r="AF162" s="12"/>
      <c r="AG162" s="12">
        <v>-5900</v>
      </c>
    </row>
    <row r="163" spans="1:33" s="10" customFormat="1" x14ac:dyDescent="0.45">
      <c r="A163" s="5">
        <f t="shared" si="48"/>
        <v>161</v>
      </c>
      <c r="B163" s="11" t="s">
        <v>48</v>
      </c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5"/>
      <c r="P163" s="15"/>
      <c r="Q163" s="20"/>
      <c r="R163" s="5"/>
      <c r="S163" s="11"/>
      <c r="T163" s="11"/>
      <c r="U163" s="11"/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11"/>
      <c r="AB163" s="9">
        <v>0</v>
      </c>
      <c r="AC163" s="11"/>
      <c r="AD163" s="11"/>
      <c r="AE163" s="12"/>
      <c r="AF163" s="12"/>
      <c r="AG163" s="12">
        <v>-5900</v>
      </c>
    </row>
    <row r="164" spans="1:33" s="10" customFormat="1" x14ac:dyDescent="0.45">
      <c r="A164" s="5">
        <f t="shared" si="48"/>
        <v>162</v>
      </c>
      <c r="B164" s="11" t="s">
        <v>49</v>
      </c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5"/>
      <c r="P164" s="15"/>
      <c r="Q164" s="20"/>
      <c r="R164" s="5"/>
      <c r="S164" s="11"/>
      <c r="T164" s="11"/>
      <c r="U164" s="11"/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11"/>
      <c r="AB164" s="9">
        <v>0</v>
      </c>
      <c r="AC164" s="11"/>
      <c r="AD164" s="11"/>
      <c r="AE164" s="12"/>
      <c r="AF164" s="12"/>
      <c r="AG164" s="12">
        <v>-5900</v>
      </c>
    </row>
    <row r="165" spans="1:33" s="10" customFormat="1" x14ac:dyDescent="0.45">
      <c r="A165" s="5">
        <f t="shared" si="48"/>
        <v>163</v>
      </c>
      <c r="B165" s="11" t="s">
        <v>50</v>
      </c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5"/>
      <c r="P165" s="15"/>
      <c r="Q165" s="20"/>
      <c r="R165" s="5"/>
      <c r="S165" s="11"/>
      <c r="T165" s="11"/>
      <c r="U165" s="11"/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11"/>
      <c r="AB165" s="9">
        <v>0</v>
      </c>
      <c r="AC165" s="11"/>
      <c r="AD165" s="11"/>
      <c r="AE165" s="12"/>
      <c r="AF165" s="12"/>
      <c r="AG165" s="12">
        <v>-5900</v>
      </c>
    </row>
    <row r="166" spans="1:33" s="10" customFormat="1" x14ac:dyDescent="0.45">
      <c r="A166" s="5">
        <f t="shared" si="48"/>
        <v>164</v>
      </c>
      <c r="B166" s="11" t="s">
        <v>51</v>
      </c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5"/>
      <c r="P166" s="15"/>
      <c r="Q166" s="20"/>
      <c r="R166" s="5"/>
      <c r="S166" s="11"/>
      <c r="T166" s="11"/>
      <c r="U166" s="11"/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11"/>
      <c r="AB166" s="9">
        <v>0</v>
      </c>
      <c r="AC166" s="11"/>
      <c r="AD166" s="11"/>
      <c r="AE166" s="12"/>
      <c r="AF166" s="12"/>
      <c r="AG166" s="12">
        <v>-5900</v>
      </c>
    </row>
    <row r="167" spans="1:33" s="10" customFormat="1" ht="31.9" customHeight="1" x14ac:dyDescent="0.45">
      <c r="A167" s="22"/>
      <c r="B167" s="22"/>
      <c r="C167" s="22"/>
      <c r="D167" s="22"/>
      <c r="E167" s="22"/>
      <c r="F167" s="22"/>
      <c r="G167" s="22" t="s">
        <v>57</v>
      </c>
      <c r="H167" s="22"/>
      <c r="I167" s="22"/>
      <c r="J167" s="22"/>
      <c r="K167" s="22"/>
      <c r="L167" s="23">
        <f t="shared" ref="L167:AE167" si="51">SUM(L3:L166)</f>
        <v>-57.907500000000006</v>
      </c>
      <c r="M167" s="23">
        <f t="shared" si="51"/>
        <v>4499.8799999999983</v>
      </c>
      <c r="N167" s="24">
        <f t="shared" si="51"/>
        <v>-57907.5</v>
      </c>
      <c r="O167" s="23">
        <f t="shared" si="51"/>
        <v>4499880</v>
      </c>
      <c r="P167" s="23"/>
      <c r="Q167" s="25">
        <f t="shared" si="51"/>
        <v>-59966.908614497901</v>
      </c>
      <c r="R167" s="26">
        <f t="shared" si="51"/>
        <v>4466083.9922500001</v>
      </c>
      <c r="S167" s="23"/>
      <c r="T167" s="26">
        <f t="shared" si="51"/>
        <v>-22888050.550000016</v>
      </c>
      <c r="U167" s="26">
        <f t="shared" si="51"/>
        <v>-240734.45999999996</v>
      </c>
      <c r="V167" s="26">
        <f t="shared" si="51"/>
        <v>-464213.49999999988</v>
      </c>
      <c r="W167" s="23">
        <f t="shared" si="51"/>
        <v>-366980</v>
      </c>
      <c r="X167" s="23">
        <f t="shared" si="51"/>
        <v>0</v>
      </c>
      <c r="Y167" s="23">
        <f t="shared" si="51"/>
        <v>0</v>
      </c>
      <c r="Z167" s="23">
        <f t="shared" si="51"/>
        <v>-992.0999999999998</v>
      </c>
      <c r="AA167" s="23"/>
      <c r="AB167" s="23">
        <f t="shared" si="51"/>
        <v>-91155.750000000044</v>
      </c>
      <c r="AC167" s="23">
        <f t="shared" si="51"/>
        <v>-16408.035000000003</v>
      </c>
      <c r="AD167" s="23">
        <f t="shared" si="51"/>
        <v>-24068534.395</v>
      </c>
      <c r="AE167" s="23">
        <f t="shared" si="51"/>
        <v>-51465.300000000017</v>
      </c>
      <c r="AF167" s="29">
        <f>SUM(AF3:AF166)</f>
        <v>-579.07500000000005</v>
      </c>
      <c r="AG167" s="26">
        <f>SUM(AG3:AG166)</f>
        <v>-24203178.770000003</v>
      </c>
    </row>
    <row r="168" spans="1:33" s="10" customFormat="1" ht="34.9" customHeight="1" x14ac:dyDescent="0.45">
      <c r="A168" s="31" t="s">
        <v>59</v>
      </c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</row>
    <row r="169" spans="1:33" x14ac:dyDescent="0.45">
      <c r="R169" s="21"/>
    </row>
    <row r="171" spans="1:33" x14ac:dyDescent="0.45">
      <c r="R171" s="21"/>
    </row>
  </sheetData>
  <sortState xmlns:xlrd2="http://schemas.microsoft.com/office/spreadsheetml/2017/richdata2" ref="A3:AG153">
    <sortCondition ref="D3:D153"/>
  </sortState>
  <mergeCells count="2">
    <mergeCell ref="A1:AG1"/>
    <mergeCell ref="A168:AG168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4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 24-25</vt:lpstr>
      <vt:lpstr>'FY 24-25'!Print_Area</vt:lpstr>
      <vt:lpstr>'FY 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Utkarsh Goundaje</dc:creator>
  <cp:lastModifiedBy>Pramod Burle</cp:lastModifiedBy>
  <cp:lastPrinted>2026-01-08T08:53:56Z</cp:lastPrinted>
  <dcterms:created xsi:type="dcterms:W3CDTF">2026-01-05T04:22:47Z</dcterms:created>
  <dcterms:modified xsi:type="dcterms:W3CDTF">2026-02-13T08:41:45Z</dcterms:modified>
</cp:coreProperties>
</file>